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73237\Desktop\HomePage\common\excel\"/>
    </mc:Choice>
  </mc:AlternateContent>
  <workbookProtection workbookAlgorithmName="SHA-512" workbookHashValue="tjdT3oTj1Nc7+YlPaQdz1eAUOsTfs7erbizo2fQG8JdD1IAzTw+wNcn0G4dHty66Au7a/vXX9Y7bDnnxM4ivXg==" workbookSaltValue="z7Ae6PyrhEx1zndaC0wZQw==" workbookSpinCount="100000" lockStructure="1"/>
  <bookViews>
    <workbookView xWindow="0" yWindow="0" windowWidth="24000" windowHeight="9750"/>
  </bookViews>
  <sheets>
    <sheet name="見積金額【概算】" sheetId="4" r:id="rId1"/>
    <sheet name="セルフ見積計算式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 l="1"/>
  <c r="D6" i="5"/>
  <c r="D5" i="5"/>
  <c r="H27" i="5" l="1"/>
  <c r="G27" i="5"/>
  <c r="H22" i="5"/>
  <c r="E16" i="5"/>
  <c r="H26" i="5" s="1"/>
  <c r="E15" i="5"/>
  <c r="E14" i="5"/>
  <c r="H24" i="5" s="1"/>
  <c r="E13" i="5"/>
  <c r="E12" i="5"/>
  <c r="E11" i="5"/>
  <c r="E10" i="5"/>
  <c r="G10" i="5" s="1"/>
  <c r="E9" i="5"/>
  <c r="E8" i="5"/>
  <c r="G8" i="5" s="1"/>
  <c r="E5" i="4"/>
  <c r="E5" i="5" s="1"/>
  <c r="H38" i="5" s="1"/>
  <c r="H12" i="5" l="1"/>
  <c r="G39" i="5" s="1"/>
  <c r="H39" i="5" s="1"/>
  <c r="G12" i="5"/>
  <c r="G13" i="5" s="1"/>
  <c r="G9" i="5"/>
  <c r="H36" i="5"/>
  <c r="G11" i="5"/>
  <c r="G26" i="5"/>
  <c r="H37" i="5"/>
  <c r="G25" i="5"/>
  <c r="G36" i="5" s="1"/>
  <c r="H25" i="5"/>
  <c r="G24" i="5"/>
  <c r="G35" i="5" s="1"/>
  <c r="H35" i="5"/>
  <c r="G23" i="5" l="1"/>
  <c r="H23" i="5" s="1"/>
  <c r="I22" i="5" s="1"/>
  <c r="H34" i="5" l="1"/>
  <c r="H40" i="5" s="1"/>
  <c r="I28" i="5" s="1"/>
  <c r="D19" i="5" s="1"/>
  <c r="D18" i="4" s="1"/>
  <c r="G34" i="5"/>
</calcChain>
</file>

<file path=xl/sharedStrings.xml><?xml version="1.0" encoding="utf-8"?>
<sst xmlns="http://schemas.openxmlformats.org/spreadsheetml/2006/main" count="114" uniqueCount="70">
  <si>
    <t>項目</t>
    <rPh sb="0" eb="2">
      <t>コウモク</t>
    </rPh>
    <phoneticPr fontId="1"/>
  </si>
  <si>
    <t>本</t>
  </si>
  <si>
    <t>ｍ</t>
  </si>
  <si>
    <t xml:space="preserve">※詳細な工事費用と資材損料については、現地調査のうえ見積書にてご案内いたします。
</t>
    <phoneticPr fontId="1"/>
  </si>
  <si>
    <t>工事期間</t>
    <rPh sb="0" eb="2">
      <t>コウジ</t>
    </rPh>
    <rPh sb="2" eb="4">
      <t>キカン</t>
    </rPh>
    <phoneticPr fontId="1"/>
  </si>
  <si>
    <t>自</t>
    <rPh sb="0" eb="1">
      <t>ジ</t>
    </rPh>
    <phoneticPr fontId="1"/>
  </si>
  <si>
    <t>日間</t>
    <rPh sb="0" eb="2">
      <t>ニチカン</t>
    </rPh>
    <phoneticPr fontId="1"/>
  </si>
  <si>
    <t>至</t>
    <rPh sb="0" eb="1">
      <t>イタ</t>
    </rPh>
    <phoneticPr fontId="1"/>
  </si>
  <si>
    <t>高圧電線
防護範囲</t>
    <rPh sb="0" eb="2">
      <t>コウアツ</t>
    </rPh>
    <rPh sb="2" eb="4">
      <t>デンセン</t>
    </rPh>
    <rPh sb="5" eb="7">
      <t>ボウゴ</t>
    </rPh>
    <rPh sb="7" eb="9">
      <t>ハンイ</t>
    </rPh>
    <phoneticPr fontId="1"/>
  </si>
  <si>
    <t>防護ご希望範囲</t>
    <rPh sb="0" eb="2">
      <t>ボウゴ</t>
    </rPh>
    <rPh sb="3" eb="5">
      <t>キボウ</t>
    </rPh>
    <rPh sb="5" eb="7">
      <t>ハンイ</t>
    </rPh>
    <phoneticPr fontId="1"/>
  </si>
  <si>
    <t>ｍ</t>
    <phoneticPr fontId="1"/>
  </si>
  <si>
    <t>本</t>
    <rPh sb="0" eb="1">
      <t>ホン</t>
    </rPh>
    <phoneticPr fontId="1"/>
  </si>
  <si>
    <t>低圧電線
防護範囲</t>
    <rPh sb="0" eb="2">
      <t>テイアツ</t>
    </rPh>
    <rPh sb="2" eb="4">
      <t>デンセン</t>
    </rPh>
    <rPh sb="5" eb="7">
      <t>ボウゴ</t>
    </rPh>
    <rPh sb="7" eb="9">
      <t>ハンイ</t>
    </rPh>
    <phoneticPr fontId="1"/>
  </si>
  <si>
    <t>ｍ</t>
    <phoneticPr fontId="1"/>
  </si>
  <si>
    <t>引込線
防護範囲</t>
    <rPh sb="0" eb="1">
      <t>ヒ</t>
    </rPh>
    <rPh sb="1" eb="2">
      <t>コ</t>
    </rPh>
    <rPh sb="2" eb="3">
      <t>セン</t>
    </rPh>
    <rPh sb="4" eb="6">
      <t>ボウゴ</t>
    </rPh>
    <rPh sb="6" eb="8">
      <t>ハンイ</t>
    </rPh>
    <phoneticPr fontId="1"/>
  </si>
  <si>
    <t>変圧器</t>
    <rPh sb="0" eb="3">
      <t>ヘンアツキ</t>
    </rPh>
    <phoneticPr fontId="1"/>
  </si>
  <si>
    <t>台</t>
    <rPh sb="0" eb="1">
      <t>ダイ</t>
    </rPh>
    <phoneticPr fontId="1"/>
  </si>
  <si>
    <t>開閉器</t>
    <rPh sb="0" eb="3">
      <t>カイヘイキ</t>
    </rPh>
    <phoneticPr fontId="1"/>
  </si>
  <si>
    <t>避雷器</t>
    <rPh sb="0" eb="3">
      <t>ヒライキ</t>
    </rPh>
    <phoneticPr fontId="1"/>
  </si>
  <si>
    <t>電線結束</t>
    <rPh sb="0" eb="2">
      <t>デンセン</t>
    </rPh>
    <rPh sb="2" eb="4">
      <t>ケッソク</t>
    </rPh>
    <phoneticPr fontId="1"/>
  </si>
  <si>
    <t>箇所</t>
    <rPh sb="0" eb="2">
      <t>カショ</t>
    </rPh>
    <phoneticPr fontId="1"/>
  </si>
  <si>
    <t>概算工事費用</t>
    <rPh sb="0" eb="2">
      <t>ガイサン</t>
    </rPh>
    <rPh sb="2" eb="4">
      <t>コウジ</t>
    </rPh>
    <rPh sb="4" eb="6">
      <t>ヒヨウ</t>
    </rPh>
    <phoneticPr fontId="1"/>
  </si>
  <si>
    <t>※現場によって、必要な材料が変わりますので、実際の見積額とは異なります。</t>
    <rPh sb="1" eb="3">
      <t>ゲンバ</t>
    </rPh>
    <rPh sb="8" eb="10">
      <t>ヒツヨウ</t>
    </rPh>
    <rPh sb="11" eb="13">
      <t>ザイリョウ</t>
    </rPh>
    <rPh sb="14" eb="15">
      <t>カ</t>
    </rPh>
    <rPh sb="22" eb="24">
      <t>ジッサイ</t>
    </rPh>
    <rPh sb="25" eb="27">
      <t>ミツモリ</t>
    </rPh>
    <rPh sb="27" eb="28">
      <t>ガク</t>
    </rPh>
    <rPh sb="30" eb="31">
      <t>コト</t>
    </rPh>
    <phoneticPr fontId="1"/>
  </si>
  <si>
    <t>式</t>
    <rPh sb="0" eb="1">
      <t>シキ</t>
    </rPh>
    <phoneticPr fontId="1"/>
  </si>
  <si>
    <t>雑材料費</t>
    <rPh sb="0" eb="1">
      <t>ザツ</t>
    </rPh>
    <rPh sb="1" eb="4">
      <t>ザイリョウヒ</t>
    </rPh>
    <phoneticPr fontId="1"/>
  </si>
  <si>
    <t>個</t>
  </si>
  <si>
    <t>電線束縛用碍子</t>
  </si>
  <si>
    <t>組</t>
    <rPh sb="0" eb="1">
      <t>クミ</t>
    </rPh>
    <phoneticPr fontId="1"/>
  </si>
  <si>
    <t>防護カバー　25φ＿3ｍ</t>
  </si>
  <si>
    <t>枚</t>
  </si>
  <si>
    <t>防護シート</t>
  </si>
  <si>
    <t>ジャバラカバー　大</t>
  </si>
  <si>
    <t>ジャバラカバー　小</t>
  </si>
  <si>
    <t>防護カバー 100φ＿2ｍ</t>
  </si>
  <si>
    <t>防護カバー　65φ＿3ｍ</t>
  </si>
  <si>
    <t>防護カバー　35φ＿3ｍ</t>
  </si>
  <si>
    <t>材料費</t>
    <rPh sb="0" eb="3">
      <t>ザイリョウヒ</t>
    </rPh>
    <phoneticPr fontId="1"/>
  </si>
  <si>
    <t>本</t>
    <phoneticPr fontId="1"/>
  </si>
  <si>
    <t>防護管取り付け</t>
    <rPh sb="0" eb="2">
      <t>ボウゴ</t>
    </rPh>
    <rPh sb="2" eb="3">
      <t>カン</t>
    </rPh>
    <rPh sb="3" eb="4">
      <t>ト</t>
    </rPh>
    <rPh sb="5" eb="6">
      <t>ツ</t>
    </rPh>
    <phoneticPr fontId="1"/>
  </si>
  <si>
    <t>基本料金</t>
    <rPh sb="0" eb="2">
      <t>キホン</t>
    </rPh>
    <rPh sb="2" eb="4">
      <t>リョウキン</t>
    </rPh>
    <phoneticPr fontId="1"/>
  </si>
  <si>
    <t>工費</t>
    <rPh sb="0" eb="2">
      <t>コウヒ</t>
    </rPh>
    <phoneticPr fontId="1"/>
  </si>
  <si>
    <t>小計</t>
    <rPh sb="0" eb="2">
      <t>ショウケイ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</si>
  <si>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</si>
  <si>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</si>
  <si>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</si>
  <si>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</si>
  <si>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電線の結束</t>
    </r>
    <r>
      <rPr>
        <sz val="11"/>
        <color theme="1"/>
        <rFont val="ＭＳ Ｐゴシック"/>
        <family val="2"/>
        <charset val="128"/>
        <scheme val="minor"/>
      </rPr>
      <t>は何箇所必要ですか</t>
    </r>
    <rPh sb="0" eb="2">
      <t>デンセン</t>
    </rPh>
    <rPh sb="3" eb="5">
      <t>ケッソク</t>
    </rPh>
    <rPh sb="6" eb="7">
      <t>ナン</t>
    </rPh>
    <rPh sb="7" eb="9">
      <t>カショ</t>
    </rPh>
    <rPh sb="9" eb="11">
      <t>ヒツヨウ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</si>
  <si>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避雷器</t>
    </r>
    <r>
      <rPr>
        <sz val="11"/>
        <color theme="1"/>
        <rFont val="ＭＳ Ｐゴシック"/>
        <family val="2"/>
        <charset val="128"/>
        <scheme val="minor"/>
      </rPr>
      <t>は何台ありますか</t>
    </r>
    <rPh sb="0" eb="3">
      <t>ヒライキ</t>
    </rPh>
    <rPh sb="4" eb="6">
      <t>ナンダイ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</si>
  <si>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開閉器</t>
    </r>
    <r>
      <rPr>
        <sz val="11"/>
        <color theme="1"/>
        <rFont val="ＭＳ Ｐゴシック"/>
        <family val="2"/>
        <charset val="128"/>
        <scheme val="minor"/>
      </rPr>
      <t>は何台ありますか</t>
    </r>
    <rPh sb="0" eb="3">
      <t>カイヘイキ</t>
    </rPh>
    <rPh sb="4" eb="6">
      <t>ナンダイ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</si>
  <si>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変圧器</t>
    </r>
    <r>
      <rPr>
        <sz val="11"/>
        <color theme="1"/>
        <rFont val="ＭＳ Ｐゴシック"/>
        <family val="2"/>
        <charset val="128"/>
        <scheme val="minor"/>
      </rPr>
      <t>は何台ありますか</t>
    </r>
    <rPh sb="0" eb="3">
      <t>ヘンアツキ</t>
    </rPh>
    <rPh sb="4" eb="6">
      <t>ナンダイ</t>
    </rPh>
    <phoneticPr fontId="1"/>
  </si>
  <si>
    <t>防護範囲内</t>
    <phoneticPr fontId="1"/>
  </si>
  <si>
    <t>本数は何本ですか</t>
    <rPh sb="0" eb="2">
      <t>ホンスウ</t>
    </rPh>
    <rPh sb="3" eb="4">
      <t>ナン</t>
    </rPh>
    <rPh sb="4" eb="5">
      <t>ボン</t>
    </rPh>
    <phoneticPr fontId="1"/>
  </si>
  <si>
    <t>ｍ</t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</si>
  <si>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何ｍ</t>
    </r>
    <r>
      <rPr>
        <sz val="11"/>
        <color theme="1"/>
        <rFont val="ＭＳ Ｐゴシック"/>
        <family val="2"/>
        <charset val="128"/>
        <scheme val="minor"/>
      </rPr>
      <t>ですか？</t>
    </r>
    <rPh sb="0" eb="1">
      <t>ナニ</t>
    </rPh>
    <phoneticPr fontId="1"/>
  </si>
  <si>
    <t>低圧線の本数は何本ですか</t>
    <rPh sb="0" eb="2">
      <t>テイアツ</t>
    </rPh>
    <rPh sb="2" eb="3">
      <t>セン</t>
    </rPh>
    <rPh sb="4" eb="6">
      <t>ホンスウ</t>
    </rPh>
    <rPh sb="7" eb="8">
      <t>ナン</t>
    </rPh>
    <rPh sb="8" eb="9">
      <t>ボン</t>
    </rPh>
    <phoneticPr fontId="1"/>
  </si>
  <si>
    <t>ｍ</t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</si>
  <si>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何本</t>
    </r>
    <r>
      <rPr>
        <sz val="11"/>
        <color theme="1"/>
        <rFont val="ＭＳ Ｐゴシック"/>
        <family val="2"/>
        <charset val="128"/>
        <scheme val="minor"/>
      </rPr>
      <t>ですか</t>
    </r>
    <rPh sb="0" eb="1">
      <t>ナン</t>
    </rPh>
    <rPh sb="1" eb="2">
      <t>ボン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</si>
  <si>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何ｍ</t>
    </r>
    <r>
      <rPr>
        <sz val="11"/>
        <color theme="1"/>
        <rFont val="ＭＳ Ｐゴシック"/>
        <family val="2"/>
        <charset val="128"/>
        <scheme val="minor"/>
      </rPr>
      <t>ですか？</t>
    </r>
    <rPh sb="0" eb="1">
      <t>ナン</t>
    </rPh>
    <phoneticPr fontId="1"/>
  </si>
  <si>
    <t>防護管取付工事</t>
    <rPh sb="0" eb="2">
      <t>ボウゴ</t>
    </rPh>
    <rPh sb="2" eb="3">
      <t>カン</t>
    </rPh>
    <rPh sb="3" eb="5">
      <t>トリツケ</t>
    </rPh>
    <rPh sb="5" eb="7">
      <t>コウジ</t>
    </rPh>
    <phoneticPr fontId="1"/>
  </si>
  <si>
    <t>引込線雑材料</t>
    <rPh sb="0" eb="3">
      <t>ヒキコミセン</t>
    </rPh>
    <rPh sb="3" eb="4">
      <t>ザツ</t>
    </rPh>
    <rPh sb="4" eb="6">
      <t>ザイリョウ</t>
    </rPh>
    <phoneticPr fontId="1"/>
  </si>
  <si>
    <t>☚引込有無</t>
    <rPh sb="1" eb="3">
      <t>ヒキコミ</t>
    </rPh>
    <rPh sb="3" eb="5">
      <t>ウム</t>
    </rPh>
    <phoneticPr fontId="1"/>
  </si>
  <si>
    <t>機器の防護
必要箇所</t>
    <rPh sb="0" eb="2">
      <t>キキ</t>
    </rPh>
    <rPh sb="3" eb="5">
      <t>ボウゴ</t>
    </rPh>
    <rPh sb="6" eb="8">
      <t>ヒツヨウ</t>
    </rPh>
    <rPh sb="8" eb="10">
      <t>カショ</t>
    </rPh>
    <phoneticPr fontId="1"/>
  </si>
  <si>
    <t>電線本数</t>
    <rPh sb="0" eb="2">
      <t>デンセン</t>
    </rPh>
    <rPh sb="2" eb="4">
      <t>ホンスウ</t>
    </rPh>
    <phoneticPr fontId="1"/>
  </si>
  <si>
    <t>防護管取付サービス費用（概算）</t>
    <rPh sb="0" eb="2">
      <t>ボウゴ</t>
    </rPh>
    <rPh sb="2" eb="3">
      <t>カン</t>
    </rPh>
    <rPh sb="3" eb="5">
      <t>トリツケ</t>
    </rPh>
    <rPh sb="9" eb="11">
      <t>ヒヨウ</t>
    </rPh>
    <rPh sb="12" eb="14">
      <t>ガイサン</t>
    </rPh>
    <phoneticPr fontId="1"/>
  </si>
  <si>
    <t>計算式に消費税をかけて総額表示に変更しました。四捨五入しています。</t>
    <rPh sb="0" eb="3">
      <t>ケイサンシキ</t>
    </rPh>
    <rPh sb="4" eb="7">
      <t>ショウヒゼイ</t>
    </rPh>
    <rPh sb="11" eb="13">
      <t>ソウガク</t>
    </rPh>
    <rPh sb="13" eb="15">
      <t>ヒョウジ</t>
    </rPh>
    <rPh sb="16" eb="18">
      <t>ヘンコウ</t>
    </rPh>
    <rPh sb="23" eb="27">
      <t>シシャゴニュウ</t>
    </rPh>
    <phoneticPr fontId="1"/>
  </si>
  <si>
    <t>概算サービス費用
（消費税込み）</t>
    <rPh sb="0" eb="2">
      <t>ガイサン</t>
    </rPh>
    <rPh sb="6" eb="8">
      <t>ヒヨウ</t>
    </rPh>
    <rPh sb="7" eb="8">
      <t>コウヒ</t>
    </rPh>
    <rPh sb="10" eb="13">
      <t>ショウヒゼイ</t>
    </rPh>
    <rPh sb="12" eb="14">
      <t>ゼイコ</t>
    </rPh>
    <phoneticPr fontId="1"/>
  </si>
  <si>
    <r>
      <t>防護台数</t>
    </r>
    <r>
      <rPr>
        <b/>
        <sz val="12"/>
        <rFont val="HG丸ｺﾞｼｯｸM-PRO"/>
        <family val="3"/>
        <charset val="128"/>
      </rPr>
      <t>（Ｄ）</t>
    </r>
    <rPh sb="0" eb="2">
      <t>ボウゴ</t>
    </rPh>
    <rPh sb="2" eb="4">
      <t>ダイスウ</t>
    </rPh>
    <phoneticPr fontId="1"/>
  </si>
  <si>
    <r>
      <t>防護台数</t>
    </r>
    <r>
      <rPr>
        <b/>
        <sz val="12"/>
        <rFont val="HG丸ｺﾞｼｯｸM-PRO"/>
        <family val="3"/>
        <charset val="128"/>
      </rPr>
      <t>（Ｅ）</t>
    </r>
    <rPh sb="0" eb="2">
      <t>ボウゴ</t>
    </rPh>
    <rPh sb="2" eb="4">
      <t>ダイスウ</t>
    </rPh>
    <phoneticPr fontId="1"/>
  </si>
  <si>
    <r>
      <t>防護個数</t>
    </r>
    <r>
      <rPr>
        <b/>
        <sz val="12"/>
        <rFont val="HG丸ｺﾞｼｯｸM-PRO"/>
        <family val="3"/>
        <charset val="128"/>
      </rPr>
      <t>（Ｆ）</t>
    </r>
    <rPh sb="0" eb="2">
      <t>ボウゴ</t>
    </rPh>
    <rPh sb="2" eb="4">
      <t>コスウ</t>
    </rPh>
    <phoneticPr fontId="1"/>
  </si>
  <si>
    <t>箇所数</t>
    <rPh sb="0" eb="2">
      <t>カショ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</si>
</sst>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i/>
      <u/>
      <sz val="2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28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20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rgb="FFD2DEE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2" fillId="0" borderId="0"/>
  </cellStyleXfs>
  <cellXfs count="121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9" fontId="15" fillId="5" borderId="1" xfId="0" applyNumberFormat="1" applyFont="1" applyFill="1" applyBorder="1" applyAlignment="1">
      <alignment horizontal="right" vertical="center" wrapText="1" readingOrder="1"/>
    </xf>
    <xf numFmtId="0" fontId="15" fillId="5" borderId="1" xfId="0" applyFont="1" applyFill="1" applyBorder="1" applyAlignment="1">
      <alignment horizontal="center" vertical="center" wrapText="1" readingOrder="1"/>
    </xf>
    <xf numFmtId="0" fontId="16" fillId="5" borderId="1" xfId="0" applyFont="1" applyFill="1" applyBorder="1" applyAlignment="1">
      <alignment horizontal="left" vertical="center" wrapText="1" readingOrder="1"/>
    </xf>
    <xf numFmtId="0" fontId="15" fillId="5" borderId="1" xfId="0" applyFont="1" applyFill="1" applyBorder="1" applyAlignment="1">
      <alignment horizontal="right" vertical="center" wrapText="1" readingOrder="1"/>
    </xf>
    <xf numFmtId="0" fontId="15" fillId="6" borderId="1" xfId="0" applyFont="1" applyFill="1" applyBorder="1" applyAlignment="1">
      <alignment horizontal="right" vertical="center" wrapText="1" readingOrder="1"/>
    </xf>
    <xf numFmtId="0" fontId="15" fillId="6" borderId="1" xfId="0" applyFont="1" applyFill="1" applyBorder="1" applyAlignment="1">
      <alignment horizontal="center" vertical="center" wrapText="1" readingOrder="1"/>
    </xf>
    <xf numFmtId="0" fontId="16" fillId="6" borderId="1" xfId="0" applyFont="1" applyFill="1" applyBorder="1" applyAlignment="1">
      <alignment horizontal="left" vertical="center" wrapText="1" readingOrder="1"/>
    </xf>
    <xf numFmtId="3" fontId="15" fillId="0" borderId="0" xfId="0" applyNumberFormat="1" applyFont="1" applyFill="1" applyBorder="1" applyAlignment="1">
      <alignment horizontal="right" vertical="center" wrapText="1" readingOrder="1"/>
    </xf>
    <xf numFmtId="0" fontId="15" fillId="0" borderId="0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left" vertical="center" wrapText="1" readingOrder="1"/>
    </xf>
    <xf numFmtId="38" fontId="0" fillId="0" borderId="6" xfId="1" applyFont="1" applyBorder="1">
      <alignment vertical="center"/>
    </xf>
    <xf numFmtId="0" fontId="15" fillId="5" borderId="6" xfId="0" applyFont="1" applyFill="1" applyBorder="1" applyAlignment="1">
      <alignment horizontal="right" vertical="center" wrapText="1" readingOrder="1"/>
    </xf>
    <xf numFmtId="0" fontId="15" fillId="5" borderId="6" xfId="0" applyFont="1" applyFill="1" applyBorder="1" applyAlignment="1">
      <alignment horizontal="center" vertical="center" wrapText="1" readingOrder="1"/>
    </xf>
    <xf numFmtId="0" fontId="16" fillId="5" borderId="6" xfId="0" applyFont="1" applyFill="1" applyBorder="1" applyAlignment="1">
      <alignment horizontal="left" vertical="center" wrapText="1" readingOrder="1"/>
    </xf>
    <xf numFmtId="38" fontId="0" fillId="0" borderId="12" xfId="1" applyFont="1" applyBorder="1">
      <alignment vertical="center"/>
    </xf>
    <xf numFmtId="0" fontId="0" fillId="0" borderId="12" xfId="0" applyBorder="1">
      <alignment vertical="center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8" xfId="0" applyFill="1" applyBorder="1">
      <alignment vertical="center"/>
    </xf>
    <xf numFmtId="14" fontId="0" fillId="0" borderId="19" xfId="0" applyNumberFormat="1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19" fillId="0" borderId="0" xfId="0" applyFont="1">
      <alignment vertical="center"/>
    </xf>
    <xf numFmtId="0" fontId="2" fillId="0" borderId="0" xfId="0" applyFont="1">
      <alignment vertical="center"/>
    </xf>
    <xf numFmtId="14" fontId="10" fillId="2" borderId="9" xfId="0" applyNumberFormat="1" applyFont="1" applyFill="1" applyBorder="1" applyAlignment="1" applyProtection="1">
      <alignment horizontal="center" vertical="center"/>
      <protection locked="0"/>
    </xf>
    <xf numFmtId="14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Protection="1">
      <alignment vertical="center"/>
      <protection locked="0"/>
    </xf>
    <xf numFmtId="0" fontId="10" fillId="2" borderId="22" xfId="0" applyFont="1" applyFill="1" applyBorder="1" applyProtection="1">
      <alignment vertical="center"/>
      <protection locked="0"/>
    </xf>
    <xf numFmtId="0" fontId="10" fillId="2" borderId="10" xfId="0" applyFont="1" applyFill="1" applyBorder="1" applyProtection="1">
      <alignment vertical="center"/>
      <protection locked="0"/>
    </xf>
    <xf numFmtId="0" fontId="10" fillId="2" borderId="13" xfId="0" applyFont="1" applyFill="1" applyBorder="1" applyProtection="1">
      <alignment vertical="center"/>
      <protection locked="0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22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0" fontId="8" fillId="4" borderId="0" xfId="0" applyFont="1" applyFill="1" applyProtection="1">
      <alignment vertical="center"/>
    </xf>
    <xf numFmtId="0" fontId="9" fillId="4" borderId="0" xfId="0" applyFont="1" applyFill="1" applyProtection="1">
      <alignment vertical="center"/>
    </xf>
    <xf numFmtId="0" fontId="23" fillId="4" borderId="0" xfId="0" applyFont="1" applyFill="1" applyAlignment="1" applyProtection="1">
      <alignment horizontal="left" vertical="top"/>
    </xf>
    <xf numFmtId="0" fontId="8" fillId="4" borderId="0" xfId="0" applyFont="1" applyFill="1" applyAlignment="1" applyProtection="1">
      <alignment vertical="top"/>
    </xf>
    <xf numFmtId="0" fontId="8" fillId="0" borderId="0" xfId="0" applyFont="1" applyProtection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0" fontId="20" fillId="0" borderId="0" xfId="0" applyFont="1" applyProtection="1">
      <alignment vertical="center"/>
    </xf>
    <xf numFmtId="0" fontId="14" fillId="4" borderId="0" xfId="0" applyFont="1" applyFill="1" applyAlignment="1" applyProtection="1">
      <alignment horizontal="left" vertical="top"/>
    </xf>
    <xf numFmtId="0" fontId="10" fillId="4" borderId="0" xfId="0" applyFont="1" applyFill="1" applyProtection="1">
      <alignment vertical="center"/>
    </xf>
    <xf numFmtId="0" fontId="10" fillId="4" borderId="0" xfId="0" applyFont="1" applyFill="1" applyBorder="1" applyAlignment="1" applyProtection="1">
      <alignment horizontal="left" vertical="center" shrinkToFit="1"/>
    </xf>
    <xf numFmtId="0" fontId="10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Protection="1">
      <alignment vertical="center"/>
    </xf>
    <xf numFmtId="14" fontId="10" fillId="4" borderId="0" xfId="0" applyNumberFormat="1" applyFont="1" applyFill="1" applyBorder="1" applyProtection="1">
      <alignment vertical="center"/>
    </xf>
    <xf numFmtId="0" fontId="10" fillId="2" borderId="30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0" fillId="4" borderId="0" xfId="0" applyFont="1" applyFill="1" applyAlignment="1" applyProtection="1">
      <alignment horizontal="center" vertical="center"/>
    </xf>
    <xf numFmtId="0" fontId="10" fillId="2" borderId="32" xfId="0" applyFont="1" applyFill="1" applyBorder="1" applyProtection="1">
      <alignment vertical="center"/>
    </xf>
    <xf numFmtId="0" fontId="10" fillId="2" borderId="33" xfId="0" applyFont="1" applyFill="1" applyBorder="1" applyProtection="1">
      <alignment vertical="center"/>
    </xf>
    <xf numFmtId="0" fontId="10" fillId="2" borderId="33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10" fillId="2" borderId="14" xfId="0" applyFont="1" applyFill="1" applyBorder="1" applyAlignment="1" applyProtection="1">
      <alignment vertical="center" shrinkToFit="1"/>
    </xf>
    <xf numFmtId="0" fontId="13" fillId="4" borderId="0" xfId="0" applyFont="1" applyFill="1" applyBorder="1" applyAlignment="1" applyProtection="1">
      <alignment horizontal="center" vertical="center"/>
    </xf>
    <xf numFmtId="0" fontId="12" fillId="4" borderId="26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27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24" fillId="4" borderId="21" xfId="0" applyFont="1" applyFill="1" applyBorder="1" applyAlignment="1" applyProtection="1">
      <alignment horizontal="center" vertical="center" wrapText="1"/>
    </xf>
    <xf numFmtId="0" fontId="24" fillId="4" borderId="23" xfId="0" applyFont="1" applyFill="1" applyBorder="1" applyAlignment="1" applyProtection="1">
      <alignment horizontal="center" vertical="center"/>
    </xf>
    <xf numFmtId="3" fontId="13" fillId="4" borderId="23" xfId="0" applyNumberFormat="1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0" fontId="7" fillId="4" borderId="0" xfId="0" applyFont="1" applyFill="1" applyAlignment="1" applyProtection="1">
      <alignment vertical="center"/>
    </xf>
    <xf numFmtId="0" fontId="11" fillId="4" borderId="7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38" fontId="11" fillId="4" borderId="26" xfId="1" applyFont="1" applyFill="1" applyBorder="1" applyAlignment="1" applyProtection="1">
      <alignment horizontal="right" vertical="center"/>
    </xf>
    <xf numFmtId="38" fontId="11" fillId="4" borderId="27" xfId="1" applyFont="1" applyFill="1" applyBorder="1" applyAlignment="1" applyProtection="1">
      <alignment horizontal="right" vertical="center"/>
    </xf>
    <xf numFmtId="0" fontId="10" fillId="4" borderId="17" xfId="0" applyFont="1" applyFill="1" applyBorder="1" applyAlignment="1" applyProtection="1">
      <alignment horizontal="left" vertical="center" shrinkToFit="1"/>
    </xf>
    <xf numFmtId="0" fontId="10" fillId="4" borderId="28" xfId="0" applyFont="1" applyFill="1" applyBorder="1" applyAlignment="1" applyProtection="1">
      <alignment horizontal="left" vertical="center" shrinkToFit="1"/>
    </xf>
    <xf numFmtId="0" fontId="12" fillId="4" borderId="37" xfId="0" applyFont="1" applyFill="1" applyBorder="1" applyAlignment="1" applyProtection="1">
      <alignment horizontal="center" vertical="center" wrapText="1"/>
    </xf>
    <xf numFmtId="0" fontId="26" fillId="0" borderId="4" xfId="0" applyFont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26" fillId="0" borderId="35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 wrapText="1" readingOrder="1"/>
    </xf>
    <xf numFmtId="0" fontId="0" fillId="3" borderId="6" xfId="0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/>
    </xf>
    <xf numFmtId="0" fontId="0" fillId="3" borderId="12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38" fontId="0" fillId="3" borderId="6" xfId="1" applyFont="1" applyFill="1" applyBorder="1" applyAlignment="1">
      <alignment horizontal="right" vertical="center"/>
    </xf>
    <xf numFmtId="38" fontId="0" fillId="3" borderId="1" xfId="1" applyFont="1" applyFill="1" applyBorder="1" applyAlignment="1">
      <alignment horizontal="right" vertical="center"/>
    </xf>
    <xf numFmtId="38" fontId="0" fillId="3" borderId="12" xfId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emf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619994</xdr:colOff>
      <xdr:row>35</xdr:row>
      <xdr:rowOff>155863</xdr:rowOff>
    </xdr:from>
    <xdr:to>
      <xdr:col>20</xdr:col>
      <xdr:colOff>200948</xdr:colOff>
      <xdr:row>52</xdr:row>
      <xdr:rowOff>7527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5646" y="8286624"/>
          <a:ext cx="7532259" cy="2667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658090</xdr:colOff>
      <xdr:row>7</xdr:row>
      <xdr:rowOff>58961</xdr:rowOff>
    </xdr:from>
    <xdr:to>
      <xdr:col>21</xdr:col>
      <xdr:colOff>450272</xdr:colOff>
      <xdr:row>35</xdr:row>
      <xdr:rowOff>86591</xdr:rowOff>
    </xdr:to>
    <xdr:pic>
      <xdr:nvPicPr>
        <xdr:cNvPr id="3" name="Picture 16" descr="P10505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78" t="383" b="50490"/>
        <a:stretch/>
      </xdr:blipFill>
      <xdr:spPr bwMode="auto">
        <a:xfrm>
          <a:off x="7187045" y="1600279"/>
          <a:ext cx="8451272" cy="6435357"/>
        </a:xfrm>
        <a:prstGeom prst="rect">
          <a:avLst/>
        </a:prstGeom>
        <a:solidFill>
          <a:schemeClr val="tx1"/>
        </a:solidFill>
        <a:ln w="19050">
          <a:solidFill>
            <a:schemeClr val="tx1"/>
          </a:solidFill>
        </a:ln>
        <a:extLst/>
      </xdr:spPr>
    </xdr:pic>
    <xdr:clientData/>
  </xdr:twoCellAnchor>
  <xdr:twoCellAnchor>
    <xdr:from>
      <xdr:col>11</xdr:col>
      <xdr:colOff>787887</xdr:colOff>
      <xdr:row>12</xdr:row>
      <xdr:rowOff>158968</xdr:rowOff>
    </xdr:from>
    <xdr:to>
      <xdr:col>13</xdr:col>
      <xdr:colOff>342954</xdr:colOff>
      <xdr:row>19</xdr:row>
      <xdr:rowOff>53185</xdr:rowOff>
    </xdr:to>
    <xdr:cxnSp macro="">
      <xdr:nvCxnSpPr>
        <xdr:cNvPr id="4" name="直線コネクタ 3"/>
        <xdr:cNvCxnSpPr/>
      </xdr:nvCxnSpPr>
      <xdr:spPr>
        <a:xfrm flipH="1">
          <a:off x="8754251" y="2999150"/>
          <a:ext cx="1148339" cy="204167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92320</xdr:colOff>
      <xdr:row>19</xdr:row>
      <xdr:rowOff>54934</xdr:rowOff>
    </xdr:from>
    <xdr:to>
      <xdr:col>11</xdr:col>
      <xdr:colOff>787888</xdr:colOff>
      <xdr:row>23</xdr:row>
      <xdr:rowOff>25112</xdr:rowOff>
    </xdr:to>
    <xdr:cxnSp macro="">
      <xdr:nvCxnSpPr>
        <xdr:cNvPr id="5" name="直線コネクタ 4"/>
        <xdr:cNvCxnSpPr/>
      </xdr:nvCxnSpPr>
      <xdr:spPr>
        <a:xfrm flipH="1">
          <a:off x="8058684" y="5042570"/>
          <a:ext cx="695568" cy="85340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342784</xdr:colOff>
      <xdr:row>13</xdr:row>
      <xdr:rowOff>4643</xdr:rowOff>
    </xdr:from>
    <xdr:to>
      <xdr:col>14</xdr:col>
      <xdr:colOff>169307</xdr:colOff>
      <xdr:row>19</xdr:row>
      <xdr:rowOff>167910</xdr:rowOff>
    </xdr:to>
    <xdr:cxnSp macro="">
      <xdr:nvCxnSpPr>
        <xdr:cNvPr id="6" name="直線コネクタ 5"/>
        <xdr:cNvCxnSpPr/>
      </xdr:nvCxnSpPr>
      <xdr:spPr>
        <a:xfrm flipH="1">
          <a:off x="9209693" y="3104598"/>
          <a:ext cx="1211978" cy="205094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100885</xdr:colOff>
      <xdr:row>19</xdr:row>
      <xdr:rowOff>176534</xdr:rowOff>
    </xdr:from>
    <xdr:to>
      <xdr:col>12</xdr:col>
      <xdr:colOff>334487</xdr:colOff>
      <xdr:row>25</xdr:row>
      <xdr:rowOff>101564</xdr:rowOff>
    </xdr:to>
    <xdr:cxnSp macro="">
      <xdr:nvCxnSpPr>
        <xdr:cNvPr id="7" name="直線コネクタ 6"/>
        <xdr:cNvCxnSpPr/>
      </xdr:nvCxnSpPr>
      <xdr:spPr>
        <a:xfrm flipH="1">
          <a:off x="8067249" y="5164170"/>
          <a:ext cx="1134147" cy="115462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575454</xdr:colOff>
      <xdr:row>14</xdr:row>
      <xdr:rowOff>184343</xdr:rowOff>
    </xdr:from>
    <xdr:to>
      <xdr:col>14</xdr:col>
      <xdr:colOff>399811</xdr:colOff>
      <xdr:row>21</xdr:row>
      <xdr:rowOff>48869</xdr:rowOff>
    </xdr:to>
    <xdr:cxnSp macro="">
      <xdr:nvCxnSpPr>
        <xdr:cNvPr id="8" name="直線コネクタ 7"/>
        <xdr:cNvCxnSpPr/>
      </xdr:nvCxnSpPr>
      <xdr:spPr>
        <a:xfrm flipH="1">
          <a:off x="9442363" y="3544070"/>
          <a:ext cx="1209812" cy="202929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94151</xdr:colOff>
      <xdr:row>21</xdr:row>
      <xdr:rowOff>50618</xdr:rowOff>
    </xdr:from>
    <xdr:to>
      <xdr:col>12</xdr:col>
      <xdr:colOff>575455</xdr:colOff>
      <xdr:row>27</xdr:row>
      <xdr:rowOff>163198</xdr:rowOff>
    </xdr:to>
    <xdr:cxnSp macro="">
      <xdr:nvCxnSpPr>
        <xdr:cNvPr id="9" name="直線コネクタ 8"/>
        <xdr:cNvCxnSpPr/>
      </xdr:nvCxnSpPr>
      <xdr:spPr>
        <a:xfrm flipH="1">
          <a:off x="8060515" y="5575118"/>
          <a:ext cx="1381849" cy="115167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307371</xdr:colOff>
      <xdr:row>12</xdr:row>
      <xdr:rowOff>206788</xdr:rowOff>
    </xdr:from>
    <xdr:to>
      <xdr:col>15</xdr:col>
      <xdr:colOff>517872</xdr:colOff>
      <xdr:row>13</xdr:row>
      <xdr:rowOff>188192</xdr:rowOff>
    </xdr:to>
    <xdr:cxnSp macro="">
      <xdr:nvCxnSpPr>
        <xdr:cNvPr id="10" name="直線コネクタ 9"/>
        <xdr:cNvCxnSpPr/>
      </xdr:nvCxnSpPr>
      <xdr:spPr>
        <a:xfrm flipH="1">
          <a:off x="11252462" y="3046970"/>
          <a:ext cx="210501" cy="24117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348240</xdr:colOff>
      <xdr:row>13</xdr:row>
      <xdr:rowOff>174217</xdr:rowOff>
    </xdr:from>
    <xdr:to>
      <xdr:col>20</xdr:col>
      <xdr:colOff>131662</xdr:colOff>
      <xdr:row>18</xdr:row>
      <xdr:rowOff>49454</xdr:rowOff>
    </xdr:to>
    <xdr:cxnSp macro="">
      <xdr:nvCxnSpPr>
        <xdr:cNvPr id="11" name="直線コネクタ 10"/>
        <xdr:cNvCxnSpPr/>
      </xdr:nvCxnSpPr>
      <xdr:spPr>
        <a:xfrm flipH="1">
          <a:off x="11293331" y="3274172"/>
          <a:ext cx="3333649" cy="139923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348239</xdr:colOff>
      <xdr:row>14</xdr:row>
      <xdr:rowOff>73338</xdr:rowOff>
    </xdr:from>
    <xdr:to>
      <xdr:col>20</xdr:col>
      <xdr:colOff>288392</xdr:colOff>
      <xdr:row>18</xdr:row>
      <xdr:rowOff>273195</xdr:rowOff>
    </xdr:to>
    <xdr:cxnSp macro="">
      <xdr:nvCxnSpPr>
        <xdr:cNvPr id="12" name="直線コネクタ 11"/>
        <xdr:cNvCxnSpPr/>
      </xdr:nvCxnSpPr>
      <xdr:spPr>
        <a:xfrm flipH="1">
          <a:off x="11293330" y="3433065"/>
          <a:ext cx="3490380" cy="146408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280690</xdr:colOff>
      <xdr:row>15</xdr:row>
      <xdr:rowOff>59968</xdr:rowOff>
    </xdr:from>
    <xdr:to>
      <xdr:col>20</xdr:col>
      <xdr:colOff>220844</xdr:colOff>
      <xdr:row>19</xdr:row>
      <xdr:rowOff>169153</xdr:rowOff>
    </xdr:to>
    <xdr:cxnSp macro="">
      <xdr:nvCxnSpPr>
        <xdr:cNvPr id="13" name="直線コネクタ 12"/>
        <xdr:cNvCxnSpPr/>
      </xdr:nvCxnSpPr>
      <xdr:spPr>
        <a:xfrm flipH="1">
          <a:off x="11225781" y="3679468"/>
          <a:ext cx="3490381" cy="147732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356148</xdr:colOff>
      <xdr:row>16</xdr:row>
      <xdr:rowOff>27163</xdr:rowOff>
    </xdr:from>
    <xdr:to>
      <xdr:col>20</xdr:col>
      <xdr:colOff>296301</xdr:colOff>
      <xdr:row>20</xdr:row>
      <xdr:rowOff>8315</xdr:rowOff>
    </xdr:to>
    <xdr:cxnSp macro="">
      <xdr:nvCxnSpPr>
        <xdr:cNvPr id="14" name="直線コネクタ 13"/>
        <xdr:cNvCxnSpPr/>
      </xdr:nvCxnSpPr>
      <xdr:spPr>
        <a:xfrm flipH="1">
          <a:off x="11301239" y="3906436"/>
          <a:ext cx="3490380" cy="145319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329283</xdr:colOff>
      <xdr:row>10</xdr:row>
      <xdr:rowOff>258191</xdr:rowOff>
    </xdr:from>
    <xdr:to>
      <xdr:col>14</xdr:col>
      <xdr:colOff>416980</xdr:colOff>
      <xdr:row>20</xdr:row>
      <xdr:rowOff>122913</xdr:rowOff>
    </xdr:to>
    <xdr:sp macro="" textlink="">
      <xdr:nvSpPr>
        <xdr:cNvPr id="15" name="角丸四角形 14"/>
        <xdr:cNvSpPr/>
      </xdr:nvSpPr>
      <xdr:spPr>
        <a:xfrm rot="2128771">
          <a:off x="9196192" y="2578827"/>
          <a:ext cx="1473152" cy="2895404"/>
        </a:xfrm>
        <a:prstGeom prst="roundRect">
          <a:avLst>
            <a:gd name="adj" fmla="val 28988"/>
          </a:avLst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oneCellAnchor>
    <xdr:from>
      <xdr:col>8</xdr:col>
      <xdr:colOff>264621</xdr:colOff>
      <xdr:row>17</xdr:row>
      <xdr:rowOff>369546</xdr:rowOff>
    </xdr:from>
    <xdr:ext cx="2515985" cy="978872"/>
    <xdr:sp macro="" textlink="">
      <xdr:nvSpPr>
        <xdr:cNvPr id="16" name="角丸四角形 15"/>
        <xdr:cNvSpPr/>
      </xdr:nvSpPr>
      <xdr:spPr>
        <a:xfrm>
          <a:off x="6170121" y="4508591"/>
          <a:ext cx="2515985" cy="978872"/>
        </a:xfrm>
        <a:prstGeom prst="roundRect">
          <a:avLst>
            <a:gd name="adj" fmla="val 16105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kumimoji="1" lang="ja-JP" altLang="en-US" sz="16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高圧電線（Ａ）</a:t>
          </a:r>
          <a:endParaRPr kumimoji="1" lang="en-US" altLang="ja-JP" sz="1600" b="1" kern="12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ctr" defTabSz="914400" rtl="0" eaLnBrk="1" latinLnBrk="0" hangingPunct="1"/>
          <a:r>
            <a:rPr kumimoji="1" lang="ja-JP" altLang="en-US" sz="1600" b="1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　ご希望範囲　</a:t>
          </a:r>
          <a:r>
            <a:rPr kumimoji="1" lang="en-US" altLang="ja-JP" sz="1600" b="1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15m</a:t>
          </a:r>
        </a:p>
        <a:p>
          <a:pPr marL="0" indent="0" algn="ctr" defTabSz="914400" rtl="0" eaLnBrk="1" latinLnBrk="0" hangingPunct="1"/>
          <a:r>
            <a:rPr kumimoji="1" lang="ja-JP" altLang="en-US" sz="1600" b="1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取付本数　　３本</a:t>
          </a:r>
        </a:p>
      </xdr:txBody>
    </xdr:sp>
    <xdr:clientData/>
  </xdr:oneCellAnchor>
  <xdr:twoCellAnchor>
    <xdr:from>
      <xdr:col>15</xdr:col>
      <xdr:colOff>449837</xdr:colOff>
      <xdr:row>15</xdr:row>
      <xdr:rowOff>93840</xdr:rowOff>
    </xdr:from>
    <xdr:to>
      <xdr:col>20</xdr:col>
      <xdr:colOff>170636</xdr:colOff>
      <xdr:row>18</xdr:row>
      <xdr:rowOff>144811</xdr:rowOff>
    </xdr:to>
    <xdr:sp macro="" textlink="">
      <xdr:nvSpPr>
        <xdr:cNvPr id="17" name="角丸四角形 16"/>
        <xdr:cNvSpPr/>
      </xdr:nvSpPr>
      <xdr:spPr>
        <a:xfrm rot="3891288">
          <a:off x="12502728" y="2605540"/>
          <a:ext cx="1055426" cy="3271026"/>
        </a:xfrm>
        <a:prstGeom prst="roundRect">
          <a:avLst>
            <a:gd name="adj" fmla="val 28988"/>
          </a:avLst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oneCellAnchor>
    <xdr:from>
      <xdr:col>18</xdr:col>
      <xdr:colOff>106701</xdr:colOff>
      <xdr:row>18</xdr:row>
      <xdr:rowOff>21374</xdr:rowOff>
    </xdr:from>
    <xdr:ext cx="2536150" cy="987504"/>
    <xdr:sp macro="" textlink="">
      <xdr:nvSpPr>
        <xdr:cNvPr id="18" name="角丸四角形 17"/>
        <xdr:cNvSpPr/>
      </xdr:nvSpPr>
      <xdr:spPr>
        <a:xfrm>
          <a:off x="13193223" y="4701048"/>
          <a:ext cx="2536150" cy="987504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kumimoji="1" lang="ja-JP" altLang="en-US" sz="16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低圧電線（Ｂ）</a:t>
          </a:r>
          <a:endParaRPr kumimoji="1" lang="en-US" altLang="ja-JP" sz="1600" kern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ctr" defTabSz="914400" rtl="0" eaLnBrk="1" latinLnBrk="0" hangingPunct="1"/>
          <a:r>
            <a:rPr kumimoji="1" lang="ja-JP" altLang="en-US" sz="1600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　ご希望範囲　１５ｍ</a:t>
          </a:r>
          <a:endParaRPr kumimoji="1" lang="en-US" altLang="ja-JP" sz="1600" kern="12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ctr" defTabSz="914400" rtl="0" eaLnBrk="1" latinLnBrk="0" hangingPunct="1"/>
          <a:r>
            <a:rPr kumimoji="1" lang="ja-JP" altLang="en-US" sz="1600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取付</a:t>
          </a:r>
          <a:r>
            <a:rPr kumimoji="1" lang="ja-JP" altLang="en-US" sz="1600" b="1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本数　４本</a:t>
          </a:r>
        </a:p>
      </xdr:txBody>
    </xdr:sp>
    <xdr:clientData/>
  </xdr:oneCellAnchor>
  <xdr:twoCellAnchor>
    <xdr:from>
      <xdr:col>13</xdr:col>
      <xdr:colOff>688601</xdr:colOff>
      <xdr:row>8</xdr:row>
      <xdr:rowOff>110579</xdr:rowOff>
    </xdr:from>
    <xdr:to>
      <xdr:col>16</xdr:col>
      <xdr:colOff>556325</xdr:colOff>
      <xdr:row>11</xdr:row>
      <xdr:rowOff>78122</xdr:rowOff>
    </xdr:to>
    <xdr:sp macro="" textlink="">
      <xdr:nvSpPr>
        <xdr:cNvPr id="19" name="角丸四角形 18"/>
        <xdr:cNvSpPr/>
      </xdr:nvSpPr>
      <xdr:spPr>
        <a:xfrm rot="5400000">
          <a:off x="10847759" y="1312148"/>
          <a:ext cx="746861" cy="1945906"/>
        </a:xfrm>
        <a:prstGeom prst="roundRect">
          <a:avLst>
            <a:gd name="adj" fmla="val 28988"/>
          </a:avLst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12</xdr:col>
      <xdr:colOff>629652</xdr:colOff>
      <xdr:row>20</xdr:row>
      <xdr:rowOff>163063</xdr:rowOff>
    </xdr:from>
    <xdr:to>
      <xdr:col>16</xdr:col>
      <xdr:colOff>26608</xdr:colOff>
      <xdr:row>29</xdr:row>
      <xdr:rowOff>171332</xdr:rowOff>
    </xdr:to>
    <xdr:sp macro="" textlink="">
      <xdr:nvSpPr>
        <xdr:cNvPr id="20" name="角丸四角形 19"/>
        <xdr:cNvSpPr/>
      </xdr:nvSpPr>
      <xdr:spPr>
        <a:xfrm rot="5400000">
          <a:off x="9797041" y="5213901"/>
          <a:ext cx="1566906" cy="2167865"/>
        </a:xfrm>
        <a:prstGeom prst="roundRect">
          <a:avLst>
            <a:gd name="adj" fmla="val 28988"/>
          </a:avLst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17</xdr:col>
      <xdr:colOff>42127</xdr:colOff>
      <xdr:row>5</xdr:row>
      <xdr:rowOff>46701</xdr:rowOff>
    </xdr:from>
    <xdr:to>
      <xdr:col>22</xdr:col>
      <xdr:colOff>156987</xdr:colOff>
      <xdr:row>12</xdr:row>
      <xdr:rowOff>236177</xdr:rowOff>
    </xdr:to>
    <xdr:sp macro="" textlink="">
      <xdr:nvSpPr>
        <xdr:cNvPr id="21" name="四角形吹き出し 20"/>
        <xdr:cNvSpPr/>
      </xdr:nvSpPr>
      <xdr:spPr>
        <a:xfrm>
          <a:off x="12372672" y="1293610"/>
          <a:ext cx="3665088" cy="1782749"/>
        </a:xfrm>
        <a:prstGeom prst="wedgeRectCallout">
          <a:avLst>
            <a:gd name="adj1" fmla="val -58948"/>
            <a:gd name="adj2" fmla="val 841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17</xdr:col>
      <xdr:colOff>215740</xdr:colOff>
      <xdr:row>5</xdr:row>
      <xdr:rowOff>131748</xdr:rowOff>
    </xdr:from>
    <xdr:to>
      <xdr:col>22</xdr:col>
      <xdr:colOff>91047</xdr:colOff>
      <xdr:row>12</xdr:row>
      <xdr:rowOff>81028</xdr:rowOff>
    </xdr:to>
    <xdr:grpSp>
      <xdr:nvGrpSpPr>
        <xdr:cNvPr id="22" name="グループ化 21"/>
        <xdr:cNvGrpSpPr/>
      </xdr:nvGrpSpPr>
      <xdr:grpSpPr>
        <a:xfrm>
          <a:off x="12471240" y="1655748"/>
          <a:ext cx="3383682" cy="1616155"/>
          <a:chOff x="14904028" y="6554933"/>
          <a:chExt cx="3425537" cy="1584613"/>
        </a:xfrm>
      </xdr:grpSpPr>
      <xdr:sp macro="" textlink="">
        <xdr:nvSpPr>
          <xdr:cNvPr id="23" name="正方形/長方形 22"/>
          <xdr:cNvSpPr/>
        </xdr:nvSpPr>
        <xdr:spPr>
          <a:xfrm>
            <a:off x="14904028" y="6554933"/>
            <a:ext cx="3425537" cy="1584613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4" name="図 23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5089340" y="6678758"/>
            <a:ext cx="2937546" cy="1335232"/>
          </a:xfrm>
          <a:prstGeom prst="rect">
            <a:avLst/>
          </a:prstGeom>
        </xdr:spPr>
      </xdr:pic>
      <xdr:sp macro="" textlink="">
        <xdr:nvSpPr>
          <xdr:cNvPr id="25" name="円/楕円 24"/>
          <xdr:cNvSpPr/>
        </xdr:nvSpPr>
        <xdr:spPr>
          <a:xfrm>
            <a:off x="15037378" y="6940262"/>
            <a:ext cx="371475" cy="34463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円/楕円 25"/>
          <xdr:cNvSpPr/>
        </xdr:nvSpPr>
        <xdr:spPr>
          <a:xfrm>
            <a:off x="15577706" y="6949787"/>
            <a:ext cx="371475" cy="34463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円/楕円 26"/>
          <xdr:cNvSpPr/>
        </xdr:nvSpPr>
        <xdr:spPr>
          <a:xfrm>
            <a:off x="16527608" y="6968837"/>
            <a:ext cx="378402" cy="34463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17</xdr:col>
      <xdr:colOff>539778</xdr:colOff>
      <xdr:row>12</xdr:row>
      <xdr:rowOff>11567</xdr:rowOff>
    </xdr:from>
    <xdr:ext cx="2853306" cy="692388"/>
    <xdr:sp macro="" textlink="">
      <xdr:nvSpPr>
        <xdr:cNvPr id="28" name="角丸四角形 27"/>
        <xdr:cNvSpPr/>
      </xdr:nvSpPr>
      <xdr:spPr>
        <a:xfrm>
          <a:off x="12853256" y="2896676"/>
          <a:ext cx="2853306" cy="692388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ja-JP" sz="16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避雷器（</a:t>
          </a:r>
          <a:r>
            <a:rPr kumimoji="1" lang="en-US" altLang="ja-JP" sz="16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ja-JP" sz="16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個セット）</a:t>
          </a:r>
          <a:r>
            <a:rPr kumimoji="1" lang="ja-JP" altLang="en-US" sz="16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（Ｆ）</a:t>
          </a:r>
          <a:endParaRPr kumimoji="1" lang="en-US" altLang="ja-JP" sz="1600" kern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en-US" sz="1600" b="1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　</a:t>
          </a:r>
          <a:r>
            <a:rPr kumimoji="1" lang="ja-JP" altLang="en-US" sz="1600" b="1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箇所</a:t>
          </a:r>
          <a:r>
            <a:rPr kumimoji="1" lang="ja-JP" altLang="ja-JP" sz="1600" b="1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数</a:t>
          </a:r>
          <a:r>
            <a:rPr kumimoji="1" lang="ja-JP" altLang="en-US" sz="1600" b="1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１箇所</a:t>
          </a:r>
          <a:endParaRPr lang="ja-JP" altLang="ja-JP" sz="16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16</xdr:col>
      <xdr:colOff>166964</xdr:colOff>
      <xdr:row>19</xdr:row>
      <xdr:rowOff>327328</xdr:rowOff>
    </xdr:from>
    <xdr:to>
      <xdr:col>20</xdr:col>
      <xdr:colOff>388127</xdr:colOff>
      <xdr:row>26</xdr:row>
      <xdr:rowOff>162330</xdr:rowOff>
    </xdr:to>
    <xdr:cxnSp macro="">
      <xdr:nvCxnSpPr>
        <xdr:cNvPr id="29" name="直線コネクタ 28"/>
        <xdr:cNvCxnSpPr/>
      </xdr:nvCxnSpPr>
      <xdr:spPr>
        <a:xfrm flipH="1" flipV="1">
          <a:off x="11804782" y="5314964"/>
          <a:ext cx="3078663" cy="12377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178996</xdr:colOff>
      <xdr:row>20</xdr:row>
      <xdr:rowOff>42151</xdr:rowOff>
    </xdr:from>
    <xdr:to>
      <xdr:col>20</xdr:col>
      <xdr:colOff>409684</xdr:colOff>
      <xdr:row>27</xdr:row>
      <xdr:rowOff>67653</xdr:rowOff>
    </xdr:to>
    <xdr:cxnSp macro="">
      <xdr:nvCxnSpPr>
        <xdr:cNvPr id="30" name="直線コネクタ 29"/>
        <xdr:cNvCxnSpPr/>
      </xdr:nvCxnSpPr>
      <xdr:spPr>
        <a:xfrm flipH="1" flipV="1">
          <a:off x="11816814" y="5393469"/>
          <a:ext cx="3088188" cy="12377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157368</xdr:colOff>
      <xdr:row>20</xdr:row>
      <xdr:rowOff>120785</xdr:rowOff>
    </xdr:from>
    <xdr:to>
      <xdr:col>20</xdr:col>
      <xdr:colOff>381610</xdr:colOff>
      <xdr:row>27</xdr:row>
      <xdr:rowOff>146288</xdr:rowOff>
    </xdr:to>
    <xdr:cxnSp macro="">
      <xdr:nvCxnSpPr>
        <xdr:cNvPr id="31" name="直線コネクタ 30"/>
        <xdr:cNvCxnSpPr/>
      </xdr:nvCxnSpPr>
      <xdr:spPr>
        <a:xfrm flipH="1" flipV="1">
          <a:off x="11795186" y="5472103"/>
          <a:ext cx="3081742" cy="12377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11319</xdr:colOff>
      <xdr:row>22</xdr:row>
      <xdr:rowOff>11703</xdr:rowOff>
    </xdr:from>
    <xdr:to>
      <xdr:col>20</xdr:col>
      <xdr:colOff>424845</xdr:colOff>
      <xdr:row>24</xdr:row>
      <xdr:rowOff>133475</xdr:rowOff>
    </xdr:to>
    <xdr:sp macro="" textlink="">
      <xdr:nvSpPr>
        <xdr:cNvPr id="32" name="角丸四角形 31"/>
        <xdr:cNvSpPr/>
      </xdr:nvSpPr>
      <xdr:spPr>
        <a:xfrm rot="6597928">
          <a:off x="13050582" y="4307940"/>
          <a:ext cx="468135" cy="3271026"/>
        </a:xfrm>
        <a:prstGeom prst="roundRect">
          <a:avLst>
            <a:gd name="adj" fmla="val 28988"/>
          </a:avLst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oneCellAnchor>
    <xdr:from>
      <xdr:col>16</xdr:col>
      <xdr:colOff>193353</xdr:colOff>
      <xdr:row>25</xdr:row>
      <xdr:rowOff>150907</xdr:rowOff>
    </xdr:from>
    <xdr:ext cx="2490963" cy="987504"/>
    <xdr:sp macro="" textlink="">
      <xdr:nvSpPr>
        <xdr:cNvPr id="64" name="角丸四角形 63"/>
        <xdr:cNvSpPr/>
      </xdr:nvSpPr>
      <xdr:spPr>
        <a:xfrm>
          <a:off x="11831171" y="6368134"/>
          <a:ext cx="2490963" cy="987504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kumimoji="1" lang="ja-JP" altLang="en-US" sz="16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引込線（Ｃ）</a:t>
          </a:r>
          <a:endParaRPr kumimoji="1" lang="en-US" altLang="ja-JP" sz="1600" kern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ctr" defTabSz="914400" rtl="0" eaLnBrk="1" latinLnBrk="0" hangingPunct="1"/>
          <a:r>
            <a:rPr kumimoji="1" lang="ja-JP" altLang="en-US" sz="1600" b="1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　ご希望範囲　２ｍ</a:t>
          </a:r>
          <a:endParaRPr kumimoji="1" lang="en-US" altLang="ja-JP" sz="1600" b="1" kern="12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ctr" defTabSz="914400" rtl="0" eaLnBrk="1" latinLnBrk="0" hangingPunct="1"/>
          <a:r>
            <a:rPr kumimoji="1" lang="ja-JP" altLang="en-US" sz="1600" b="1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取付本数　　３本</a:t>
          </a:r>
        </a:p>
      </xdr:txBody>
    </xdr:sp>
    <xdr:clientData/>
  </xdr:oneCellAnchor>
  <xdr:twoCellAnchor editAs="oneCell">
    <xdr:from>
      <xdr:col>7</xdr:col>
      <xdr:colOff>398317</xdr:colOff>
      <xdr:row>6</xdr:row>
      <xdr:rowOff>39978</xdr:rowOff>
    </xdr:from>
    <xdr:to>
      <xdr:col>12</xdr:col>
      <xdr:colOff>67302</xdr:colOff>
      <xdr:row>15</xdr:row>
      <xdr:rowOff>259772</xdr:rowOff>
    </xdr:to>
    <xdr:pic>
      <xdr:nvPicPr>
        <xdr:cNvPr id="65" name="図 64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032" t="16902" r="12121" b="29663"/>
        <a:stretch/>
      </xdr:blipFill>
      <xdr:spPr>
        <a:xfrm>
          <a:off x="5680362" y="1529342"/>
          <a:ext cx="3253849" cy="23499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oneCellAnchor>
    <xdr:from>
      <xdr:col>10</xdr:col>
      <xdr:colOff>730961</xdr:colOff>
      <xdr:row>25</xdr:row>
      <xdr:rowOff>16525</xdr:rowOff>
    </xdr:from>
    <xdr:ext cx="1687992" cy="692388"/>
    <xdr:sp macro="" textlink="">
      <xdr:nvSpPr>
        <xdr:cNvPr id="66" name="角丸四角形 65"/>
        <xdr:cNvSpPr/>
      </xdr:nvSpPr>
      <xdr:spPr>
        <a:xfrm>
          <a:off x="7952643" y="6233752"/>
          <a:ext cx="1687992" cy="692388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kumimoji="1" lang="ja-JP" altLang="en-US" sz="16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変圧器（Ｄ）</a:t>
          </a:r>
          <a:endParaRPr kumimoji="1" lang="en-US" altLang="ja-JP" sz="1600" kern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ctr" defTabSz="914400" rtl="0" eaLnBrk="1" latinLnBrk="0" hangingPunct="1"/>
          <a:r>
            <a:rPr kumimoji="1" lang="ja-JP" altLang="en-US" sz="1600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　</a:t>
          </a:r>
          <a:r>
            <a:rPr kumimoji="1" lang="ja-JP" altLang="en-US" sz="1600" b="1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台数　２台</a:t>
          </a:r>
        </a:p>
      </xdr:txBody>
    </xdr:sp>
    <xdr:clientData/>
  </xdr:oneCellAnchor>
  <xdr:oneCellAnchor>
    <xdr:from>
      <xdr:col>8</xdr:col>
      <xdr:colOff>440590</xdr:colOff>
      <xdr:row>14</xdr:row>
      <xdr:rowOff>147027</xdr:rowOff>
    </xdr:from>
    <xdr:ext cx="1687992" cy="692388"/>
    <xdr:sp macro="" textlink="">
      <xdr:nvSpPr>
        <xdr:cNvPr id="67" name="角丸四角形 66"/>
        <xdr:cNvSpPr/>
      </xdr:nvSpPr>
      <xdr:spPr>
        <a:xfrm>
          <a:off x="6346090" y="3506754"/>
          <a:ext cx="1687992" cy="692388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kumimoji="1" lang="ja-JP" altLang="en-US" sz="16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開閉器（Ｅ）</a:t>
          </a:r>
          <a:endParaRPr kumimoji="1" lang="en-US" altLang="ja-JP" sz="1600" kern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ctr" defTabSz="914400" rtl="0" eaLnBrk="1" latinLnBrk="0" hangingPunct="1"/>
          <a:r>
            <a:rPr kumimoji="1" lang="ja-JP" altLang="en-US" sz="16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　</a:t>
          </a:r>
          <a:r>
            <a:rPr kumimoji="1" lang="ja-JP" altLang="en-US" sz="1600" b="1" kern="12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台数　１台</a:t>
          </a:r>
        </a:p>
      </xdr:txBody>
    </xdr:sp>
    <xdr:clientData/>
  </xdr:oneCellAnchor>
  <xdr:twoCellAnchor editAs="oneCell">
    <xdr:from>
      <xdr:col>13</xdr:col>
      <xdr:colOff>658094</xdr:colOff>
      <xdr:row>38</xdr:row>
      <xdr:rowOff>17317</xdr:rowOff>
    </xdr:from>
    <xdr:to>
      <xdr:col>19</xdr:col>
      <xdr:colOff>536867</xdr:colOff>
      <xdr:row>50</xdr:row>
      <xdr:rowOff>145586</xdr:rowOff>
    </xdr:to>
    <xdr:pic>
      <xdr:nvPicPr>
        <xdr:cNvPr id="68" name="図 6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217730" y="8485908"/>
          <a:ext cx="4121728" cy="2206451"/>
        </a:xfrm>
        <a:prstGeom prst="rect">
          <a:avLst/>
        </a:prstGeom>
      </xdr:spPr>
    </xdr:pic>
    <xdr:clientData/>
  </xdr:twoCellAnchor>
  <xdr:twoCellAnchor>
    <xdr:from>
      <xdr:col>18</xdr:col>
      <xdr:colOff>74210</xdr:colOff>
      <xdr:row>40</xdr:row>
      <xdr:rowOff>64577</xdr:rowOff>
    </xdr:from>
    <xdr:to>
      <xdr:col>19</xdr:col>
      <xdr:colOff>190502</xdr:colOff>
      <xdr:row>42</xdr:row>
      <xdr:rowOff>165702</xdr:rowOff>
    </xdr:to>
    <xdr:sp macro="" textlink="">
      <xdr:nvSpPr>
        <xdr:cNvPr id="69" name="角丸四角形 68"/>
        <xdr:cNvSpPr/>
      </xdr:nvSpPr>
      <xdr:spPr>
        <a:xfrm>
          <a:off x="13184074" y="8879532"/>
          <a:ext cx="809019" cy="447488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kumimoji="1" lang="ja-JP" altLang="en-US" sz="12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防護管</a:t>
          </a:r>
          <a:endParaRPr kumimoji="1" lang="ja-JP" altLang="en-US" sz="1200" b="1" kern="12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567431</xdr:colOff>
      <xdr:row>49</xdr:row>
      <xdr:rowOff>94364</xdr:rowOff>
    </xdr:from>
    <xdr:to>
      <xdr:col>16</xdr:col>
      <xdr:colOff>502230</xdr:colOff>
      <xdr:row>52</xdr:row>
      <xdr:rowOff>16767</xdr:rowOff>
    </xdr:to>
    <xdr:sp macro="" textlink="">
      <xdr:nvSpPr>
        <xdr:cNvPr id="70" name="角丸四角形 69"/>
        <xdr:cNvSpPr/>
      </xdr:nvSpPr>
      <xdr:spPr>
        <a:xfrm>
          <a:off x="10819795" y="10467955"/>
          <a:ext cx="1320253" cy="441948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kumimoji="1" lang="ja-JP" altLang="en-US" sz="12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ジャバラ管</a:t>
          </a:r>
          <a:endParaRPr kumimoji="1" lang="ja-JP" altLang="en-US" sz="1200" b="1" kern="12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17</xdr:col>
      <xdr:colOff>654630</xdr:colOff>
      <xdr:row>48</xdr:row>
      <xdr:rowOff>161558</xdr:rowOff>
    </xdr:from>
    <xdr:to>
      <xdr:col>19</xdr:col>
      <xdr:colOff>190502</xdr:colOff>
      <xdr:row>51</xdr:row>
      <xdr:rowOff>89502</xdr:rowOff>
    </xdr:to>
    <xdr:sp macro="" textlink="">
      <xdr:nvSpPr>
        <xdr:cNvPr id="71" name="角丸四角形 70"/>
        <xdr:cNvSpPr/>
      </xdr:nvSpPr>
      <xdr:spPr>
        <a:xfrm>
          <a:off x="12985175" y="10361967"/>
          <a:ext cx="1007918" cy="447490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kumimoji="1" lang="ja-JP" altLang="en-US" sz="1200" kern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防護シート</a:t>
          </a:r>
          <a:endParaRPr kumimoji="1" lang="ja-JP" altLang="en-US" sz="1200" b="1" kern="12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277092</xdr:colOff>
      <xdr:row>4</xdr:row>
      <xdr:rowOff>138545</xdr:rowOff>
    </xdr:from>
    <xdr:to>
      <xdr:col>22</xdr:col>
      <xdr:colOff>345109</xdr:colOff>
      <xdr:row>53</xdr:row>
      <xdr:rowOff>51955</xdr:rowOff>
    </xdr:to>
    <xdr:sp macro="" textlink="">
      <xdr:nvSpPr>
        <xdr:cNvPr id="72" name="角丸四角形 71"/>
        <xdr:cNvSpPr/>
      </xdr:nvSpPr>
      <xdr:spPr>
        <a:xfrm>
          <a:off x="5550353" y="1160067"/>
          <a:ext cx="10642147" cy="9755910"/>
        </a:xfrm>
        <a:prstGeom prst="roundRect">
          <a:avLst>
            <a:gd name="adj" fmla="val 2722"/>
          </a:avLst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183077</xdr:colOff>
      <xdr:row>3</xdr:row>
      <xdr:rowOff>214007</xdr:rowOff>
    </xdr:from>
    <xdr:to>
      <xdr:col>14</xdr:col>
      <xdr:colOff>596609</xdr:colOff>
      <xdr:row>5</xdr:row>
      <xdr:rowOff>103909</xdr:rowOff>
    </xdr:to>
    <xdr:sp macro="" textlink="">
      <xdr:nvSpPr>
        <xdr:cNvPr id="73" name="角丸四角形 72"/>
        <xdr:cNvSpPr/>
      </xdr:nvSpPr>
      <xdr:spPr>
        <a:xfrm>
          <a:off x="6712032" y="993325"/>
          <a:ext cx="4136941" cy="357493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配電設備および使用資材について</a:t>
          </a:r>
        </a:p>
      </xdr:txBody>
    </xdr:sp>
    <xdr:clientData/>
  </xdr:twoCellAnchor>
  <xdr:twoCellAnchor>
    <xdr:from>
      <xdr:col>2</xdr:col>
      <xdr:colOff>358140</xdr:colOff>
      <xdr:row>7</xdr:row>
      <xdr:rowOff>83820</xdr:rowOff>
    </xdr:from>
    <xdr:to>
      <xdr:col>2</xdr:col>
      <xdr:colOff>838200</xdr:colOff>
      <xdr:row>8</xdr:row>
      <xdr:rowOff>167640</xdr:rowOff>
    </xdr:to>
    <xdr:sp macro="" textlink="">
      <xdr:nvSpPr>
        <xdr:cNvPr id="75" name="テキスト ボックス 74"/>
        <xdr:cNvSpPr txBox="1"/>
      </xdr:nvSpPr>
      <xdr:spPr>
        <a:xfrm>
          <a:off x="1463040" y="1638300"/>
          <a:ext cx="480060" cy="350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（Ａ）</a:t>
          </a:r>
        </a:p>
      </xdr:txBody>
    </xdr:sp>
    <xdr:clientData/>
  </xdr:twoCellAnchor>
  <xdr:twoCellAnchor>
    <xdr:from>
      <xdr:col>2</xdr:col>
      <xdr:colOff>358140</xdr:colOff>
      <xdr:row>9</xdr:row>
      <xdr:rowOff>91440</xdr:rowOff>
    </xdr:from>
    <xdr:to>
      <xdr:col>2</xdr:col>
      <xdr:colOff>838200</xdr:colOff>
      <xdr:row>10</xdr:row>
      <xdr:rowOff>175260</xdr:rowOff>
    </xdr:to>
    <xdr:sp macro="" textlink="">
      <xdr:nvSpPr>
        <xdr:cNvPr id="76" name="テキスト ボックス 75"/>
        <xdr:cNvSpPr txBox="1"/>
      </xdr:nvSpPr>
      <xdr:spPr>
        <a:xfrm>
          <a:off x="1463040" y="2179320"/>
          <a:ext cx="480060" cy="350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（Ｂ）</a:t>
          </a:r>
        </a:p>
      </xdr:txBody>
    </xdr:sp>
    <xdr:clientData/>
  </xdr:twoCellAnchor>
  <xdr:twoCellAnchor>
    <xdr:from>
      <xdr:col>2</xdr:col>
      <xdr:colOff>350520</xdr:colOff>
      <xdr:row>11</xdr:row>
      <xdr:rowOff>91440</xdr:rowOff>
    </xdr:from>
    <xdr:to>
      <xdr:col>2</xdr:col>
      <xdr:colOff>830580</xdr:colOff>
      <xdr:row>12</xdr:row>
      <xdr:rowOff>175260</xdr:rowOff>
    </xdr:to>
    <xdr:sp macro="" textlink="">
      <xdr:nvSpPr>
        <xdr:cNvPr id="77" name="テキスト ボックス 76"/>
        <xdr:cNvSpPr txBox="1"/>
      </xdr:nvSpPr>
      <xdr:spPr>
        <a:xfrm>
          <a:off x="1455420" y="2712720"/>
          <a:ext cx="480060" cy="350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（Ｃ）</a:t>
          </a:r>
        </a:p>
      </xdr:txBody>
    </xdr:sp>
    <xdr:clientData/>
  </xdr:twoCellAnchor>
  <xdr:twoCellAnchor>
    <xdr:from>
      <xdr:col>0</xdr:col>
      <xdr:colOff>36366</xdr:colOff>
      <xdr:row>19</xdr:row>
      <xdr:rowOff>15586</xdr:rowOff>
    </xdr:from>
    <xdr:to>
      <xdr:col>7</xdr:col>
      <xdr:colOff>91784</xdr:colOff>
      <xdr:row>39</xdr:row>
      <xdr:rowOff>31173</xdr:rowOff>
    </xdr:to>
    <xdr:grpSp>
      <xdr:nvGrpSpPr>
        <xdr:cNvPr id="74" name="グループ化 73"/>
        <xdr:cNvGrpSpPr/>
      </xdr:nvGrpSpPr>
      <xdr:grpSpPr>
        <a:xfrm>
          <a:off x="36366" y="5397211"/>
          <a:ext cx="5341793" cy="3698587"/>
          <a:chOff x="36366" y="5302651"/>
          <a:chExt cx="5328679" cy="3521892"/>
        </a:xfrm>
      </xdr:grpSpPr>
      <xdr:grpSp>
        <xdr:nvGrpSpPr>
          <xdr:cNvPr id="33" name="グループ化 32"/>
          <xdr:cNvGrpSpPr/>
        </xdr:nvGrpSpPr>
        <xdr:grpSpPr>
          <a:xfrm>
            <a:off x="424961" y="7173625"/>
            <a:ext cx="300433" cy="318489"/>
            <a:chOff x="6477000" y="5838825"/>
            <a:chExt cx="342900" cy="323850"/>
          </a:xfrm>
        </xdr:grpSpPr>
        <xdr:sp macro="" textlink="">
          <xdr:nvSpPr>
            <xdr:cNvPr id="34" name="円/楕円 33"/>
            <xdr:cNvSpPr/>
          </xdr:nvSpPr>
          <xdr:spPr>
            <a:xfrm>
              <a:off x="6477000" y="5857875"/>
              <a:ext cx="285750" cy="276225"/>
            </a:xfrm>
            <a:prstGeom prst="ellipse">
              <a:avLst/>
            </a:prstGeom>
            <a:solidFill>
              <a:schemeClr val="tx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  <xdr:sp macro="" textlink="">
          <xdr:nvSpPr>
            <xdr:cNvPr id="35" name="正方形/長方形 34"/>
            <xdr:cNvSpPr/>
          </xdr:nvSpPr>
          <xdr:spPr>
            <a:xfrm>
              <a:off x="6638925" y="5838825"/>
              <a:ext cx="180975" cy="3238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  <xdr:sp macro="" textlink="">
          <xdr:nvSpPr>
            <xdr:cNvPr id="36" name="円/楕円 35"/>
            <xdr:cNvSpPr/>
          </xdr:nvSpPr>
          <xdr:spPr>
            <a:xfrm>
              <a:off x="6477000" y="5867400"/>
              <a:ext cx="285750" cy="276225"/>
            </a:xfrm>
            <a:prstGeom prst="ellips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</xdr:grpSp>
      <xdr:grpSp>
        <xdr:nvGrpSpPr>
          <xdr:cNvPr id="37" name="グループ化 36"/>
          <xdr:cNvGrpSpPr/>
        </xdr:nvGrpSpPr>
        <xdr:grpSpPr>
          <a:xfrm rot="16200000">
            <a:off x="2208457" y="7747871"/>
            <a:ext cx="614975" cy="915767"/>
            <a:chOff x="2362200" y="2533650"/>
            <a:chExt cx="1076325" cy="1171575"/>
          </a:xfrm>
        </xdr:grpSpPr>
        <xdr:sp macro="" textlink="">
          <xdr:nvSpPr>
            <xdr:cNvPr id="38" name="正方形/長方形 37"/>
            <xdr:cNvSpPr/>
          </xdr:nvSpPr>
          <xdr:spPr>
            <a:xfrm>
              <a:off x="2371725" y="2533650"/>
              <a:ext cx="1047750" cy="1171575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  <xdr:cxnSp macro="">
          <xdr:nvCxnSpPr>
            <xdr:cNvPr id="39" name="直線コネクタ 38"/>
            <xdr:cNvCxnSpPr/>
          </xdr:nvCxnSpPr>
          <xdr:spPr>
            <a:xfrm>
              <a:off x="2362200" y="2533650"/>
              <a:ext cx="523875" cy="40005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0" name="直線コネクタ 39"/>
            <xdr:cNvCxnSpPr/>
          </xdr:nvCxnSpPr>
          <xdr:spPr>
            <a:xfrm flipH="1">
              <a:off x="2905125" y="2543175"/>
              <a:ext cx="514350" cy="41910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1" name="直線コネクタ 40"/>
            <xdr:cNvCxnSpPr/>
          </xdr:nvCxnSpPr>
          <xdr:spPr>
            <a:xfrm flipV="1">
              <a:off x="2381250" y="3333750"/>
              <a:ext cx="504825" cy="352425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2" name="直線コネクタ 41"/>
            <xdr:cNvCxnSpPr/>
          </xdr:nvCxnSpPr>
          <xdr:spPr>
            <a:xfrm flipH="1">
              <a:off x="2886075" y="2952750"/>
              <a:ext cx="9525" cy="390525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3" name="直線コネクタ 42"/>
            <xdr:cNvCxnSpPr/>
          </xdr:nvCxnSpPr>
          <xdr:spPr>
            <a:xfrm>
              <a:off x="2914650" y="3333750"/>
              <a:ext cx="523875" cy="36195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44" name="グループ化 43"/>
          <xdr:cNvGrpSpPr/>
        </xdr:nvGrpSpPr>
        <xdr:grpSpPr>
          <a:xfrm>
            <a:off x="4247710" y="7162041"/>
            <a:ext cx="353264" cy="351832"/>
            <a:chOff x="6477000" y="5838825"/>
            <a:chExt cx="342900" cy="323850"/>
          </a:xfrm>
        </xdr:grpSpPr>
        <xdr:sp macro="" textlink="">
          <xdr:nvSpPr>
            <xdr:cNvPr id="45" name="円/楕円 44"/>
            <xdr:cNvSpPr/>
          </xdr:nvSpPr>
          <xdr:spPr>
            <a:xfrm>
              <a:off x="6477000" y="5857875"/>
              <a:ext cx="285750" cy="276225"/>
            </a:xfrm>
            <a:prstGeom prst="ellipse">
              <a:avLst/>
            </a:prstGeom>
            <a:solidFill>
              <a:schemeClr val="tx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  <xdr:sp macro="" textlink="">
          <xdr:nvSpPr>
            <xdr:cNvPr id="46" name="正方形/長方形 45"/>
            <xdr:cNvSpPr/>
          </xdr:nvSpPr>
          <xdr:spPr>
            <a:xfrm>
              <a:off x="6638925" y="5838825"/>
              <a:ext cx="180975" cy="3238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  <xdr:sp macro="" textlink="">
          <xdr:nvSpPr>
            <xdr:cNvPr id="47" name="円/楕円 46"/>
            <xdr:cNvSpPr/>
          </xdr:nvSpPr>
          <xdr:spPr>
            <a:xfrm>
              <a:off x="6477000" y="5867400"/>
              <a:ext cx="285750" cy="276225"/>
            </a:xfrm>
            <a:prstGeom prst="ellips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</xdr:grpSp>
      <xdr:cxnSp macro="">
        <xdr:nvCxnSpPr>
          <xdr:cNvPr id="48" name="直線コネクタ 47"/>
          <xdr:cNvCxnSpPr>
            <a:stCxn id="36" idx="6"/>
            <a:endCxn id="45" idx="2"/>
          </xdr:cNvCxnSpPr>
        </xdr:nvCxnSpPr>
        <xdr:spPr>
          <a:xfrm flipV="1">
            <a:off x="675322" y="7332613"/>
            <a:ext cx="3572388" cy="511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9" name="グループ化 48"/>
          <xdr:cNvGrpSpPr/>
        </xdr:nvGrpSpPr>
        <xdr:grpSpPr>
          <a:xfrm>
            <a:off x="424960" y="5794356"/>
            <a:ext cx="311685" cy="311347"/>
            <a:chOff x="6477000" y="5838825"/>
            <a:chExt cx="342900" cy="323850"/>
          </a:xfrm>
        </xdr:grpSpPr>
        <xdr:sp macro="" textlink="">
          <xdr:nvSpPr>
            <xdr:cNvPr id="50" name="円/楕円 49"/>
            <xdr:cNvSpPr/>
          </xdr:nvSpPr>
          <xdr:spPr>
            <a:xfrm>
              <a:off x="6477000" y="5857875"/>
              <a:ext cx="285750" cy="276225"/>
            </a:xfrm>
            <a:prstGeom prst="ellipse">
              <a:avLst/>
            </a:prstGeom>
            <a:solidFill>
              <a:schemeClr val="tx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  <xdr:sp macro="" textlink="">
          <xdr:nvSpPr>
            <xdr:cNvPr id="51" name="正方形/長方形 50"/>
            <xdr:cNvSpPr/>
          </xdr:nvSpPr>
          <xdr:spPr>
            <a:xfrm>
              <a:off x="6638925" y="5838825"/>
              <a:ext cx="180975" cy="3238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  <xdr:sp macro="" textlink="">
          <xdr:nvSpPr>
            <xdr:cNvPr id="52" name="円/楕円 51"/>
            <xdr:cNvSpPr/>
          </xdr:nvSpPr>
          <xdr:spPr>
            <a:xfrm>
              <a:off x="6477000" y="5867400"/>
              <a:ext cx="285750" cy="276225"/>
            </a:xfrm>
            <a:prstGeom prst="ellips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</xdr:grpSp>
      <xdr:cxnSp macro="">
        <xdr:nvCxnSpPr>
          <xdr:cNvPr id="53" name="直線コネクタ 52"/>
          <xdr:cNvCxnSpPr>
            <a:stCxn id="50" idx="4"/>
            <a:endCxn id="34" idx="0"/>
          </xdr:cNvCxnSpPr>
        </xdr:nvCxnSpPr>
        <xdr:spPr>
          <a:xfrm flipH="1">
            <a:off x="550142" y="6078277"/>
            <a:ext cx="4688" cy="111435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" name="正方形/長方形 53"/>
          <xdr:cNvSpPr/>
        </xdr:nvSpPr>
        <xdr:spPr>
          <a:xfrm>
            <a:off x="1451472" y="7138873"/>
            <a:ext cx="1022071" cy="343763"/>
          </a:xfrm>
          <a:prstGeom prst="rect">
            <a:avLst/>
          </a:prstGeom>
          <a:solidFill>
            <a:srgbClr val="FF0000">
              <a:alpha val="41000"/>
            </a:srgbClr>
          </a:solidFill>
          <a:ln>
            <a:prstDash val="lg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5" name="角丸四角形吹き出し 54"/>
          <xdr:cNvSpPr/>
        </xdr:nvSpPr>
        <xdr:spPr>
          <a:xfrm>
            <a:off x="204815" y="8297769"/>
            <a:ext cx="1474334" cy="360382"/>
          </a:xfrm>
          <a:prstGeom prst="wedgeRoundRectCallout">
            <a:avLst>
              <a:gd name="adj1" fmla="val 56002"/>
              <a:gd name="adj2" fmla="val -285252"/>
              <a:gd name="adj3" fmla="val 16667"/>
            </a:avLst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>
            <a:sp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取付</a:t>
            </a:r>
            <a:r>
              <a:rPr kumimoji="1" lang="ja-JP" altLang="ja-JP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ご希望範囲</a:t>
            </a:r>
            <a:endParaRPr lang="ja-JP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cxnSp macro="">
        <xdr:nvCxnSpPr>
          <xdr:cNvPr id="56" name="直線コネクタ 55"/>
          <xdr:cNvCxnSpPr/>
        </xdr:nvCxnSpPr>
        <xdr:spPr>
          <a:xfrm flipV="1">
            <a:off x="1480828" y="6649464"/>
            <a:ext cx="0" cy="476310"/>
          </a:xfrm>
          <a:prstGeom prst="line">
            <a:avLst/>
          </a:prstGeom>
          <a:ln w="158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コネクタ 56"/>
          <xdr:cNvCxnSpPr/>
        </xdr:nvCxnSpPr>
        <xdr:spPr>
          <a:xfrm flipV="1">
            <a:off x="2458201" y="6733652"/>
            <a:ext cx="0" cy="474726"/>
          </a:xfrm>
          <a:prstGeom prst="line">
            <a:avLst/>
          </a:prstGeom>
          <a:ln w="158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直線矢印コネクタ 57"/>
          <xdr:cNvCxnSpPr/>
        </xdr:nvCxnSpPr>
        <xdr:spPr>
          <a:xfrm flipV="1">
            <a:off x="1474332" y="6916068"/>
            <a:ext cx="985248" cy="3775"/>
          </a:xfrm>
          <a:prstGeom prst="straightConnector1">
            <a:avLst/>
          </a:prstGeom>
          <a:ln w="15875">
            <a:solidFill>
              <a:srgbClr val="FF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正方形/長方形 58"/>
          <xdr:cNvSpPr/>
        </xdr:nvSpPr>
        <xdr:spPr>
          <a:xfrm>
            <a:off x="1421695" y="6297076"/>
            <a:ext cx="1047516" cy="569427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4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高圧電線</a:t>
            </a:r>
            <a:r>
              <a:rPr kumimoji="1" lang="en-US" altLang="ja-JP" sz="14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15</a:t>
            </a:r>
            <a:r>
              <a:rPr kumimoji="1" lang="ja-JP" altLang="en-US" sz="14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ｍ</a:t>
            </a:r>
          </a:p>
        </xdr:txBody>
      </xdr:sp>
      <xdr:sp macro="" textlink="">
        <xdr:nvSpPr>
          <xdr:cNvPr id="60" name="四角形吹き出し 59"/>
          <xdr:cNvSpPr/>
        </xdr:nvSpPr>
        <xdr:spPr>
          <a:xfrm>
            <a:off x="3720252" y="7926918"/>
            <a:ext cx="1161953" cy="786351"/>
          </a:xfrm>
          <a:prstGeom prst="wedgeRectCallout">
            <a:avLst>
              <a:gd name="adj1" fmla="val -114214"/>
              <a:gd name="adj2" fmla="val -20243"/>
            </a:avLst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工事の</a:t>
            </a:r>
            <a:endPara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ご予定</a:t>
            </a:r>
            <a:endPara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お客さま</a:t>
            </a:r>
          </a:p>
        </xdr:txBody>
      </xdr:sp>
      <xdr:sp macro="" textlink="">
        <xdr:nvSpPr>
          <xdr:cNvPr id="61" name="角丸四角形吹き出し 60"/>
          <xdr:cNvSpPr/>
        </xdr:nvSpPr>
        <xdr:spPr>
          <a:xfrm>
            <a:off x="3943786" y="6182506"/>
            <a:ext cx="1024138" cy="536258"/>
          </a:xfrm>
          <a:prstGeom prst="wedgeRoundRectCallout">
            <a:avLst>
              <a:gd name="adj1" fmla="val -16822"/>
              <a:gd name="adj2" fmla="val 138359"/>
              <a:gd name="adj3" fmla="val 16667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電柱</a:t>
            </a:r>
            <a:endParaRPr lang="ja-JP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62" name="角丸四角形 61"/>
          <xdr:cNvSpPr/>
        </xdr:nvSpPr>
        <xdr:spPr>
          <a:xfrm>
            <a:off x="36366" y="5525156"/>
            <a:ext cx="5328679" cy="3299387"/>
          </a:xfrm>
          <a:prstGeom prst="roundRect">
            <a:avLst>
              <a:gd name="adj" fmla="val 4844"/>
            </a:avLst>
          </a:prstGeom>
          <a:noFill/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角丸四角形 62"/>
          <xdr:cNvSpPr/>
        </xdr:nvSpPr>
        <xdr:spPr>
          <a:xfrm>
            <a:off x="273070" y="5302651"/>
            <a:ext cx="4875977" cy="420043"/>
          </a:xfrm>
          <a:prstGeom prst="roundRect">
            <a:avLst/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b="1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防護管取付現場　平面図（イメージ）</a:t>
            </a:r>
          </a:p>
        </xdr:txBody>
      </xdr:sp>
      <xdr:grpSp>
        <xdr:nvGrpSpPr>
          <xdr:cNvPr id="78" name="グループ化 77"/>
          <xdr:cNvGrpSpPr/>
        </xdr:nvGrpSpPr>
        <xdr:grpSpPr>
          <a:xfrm>
            <a:off x="2290088" y="7129739"/>
            <a:ext cx="353125" cy="346034"/>
            <a:chOff x="6477000" y="5838825"/>
            <a:chExt cx="342900" cy="323850"/>
          </a:xfrm>
        </xdr:grpSpPr>
        <xdr:sp macro="" textlink="">
          <xdr:nvSpPr>
            <xdr:cNvPr id="79" name="円/楕円 78"/>
            <xdr:cNvSpPr/>
          </xdr:nvSpPr>
          <xdr:spPr>
            <a:xfrm>
              <a:off x="6477000" y="5857875"/>
              <a:ext cx="285750" cy="276225"/>
            </a:xfrm>
            <a:prstGeom prst="ellipse">
              <a:avLst/>
            </a:prstGeom>
            <a:solidFill>
              <a:schemeClr val="tx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  <xdr:sp macro="" textlink="">
          <xdr:nvSpPr>
            <xdr:cNvPr id="80" name="正方形/長方形 79"/>
            <xdr:cNvSpPr/>
          </xdr:nvSpPr>
          <xdr:spPr>
            <a:xfrm>
              <a:off x="6638925" y="5838825"/>
              <a:ext cx="180975" cy="3238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  <xdr:sp macro="" textlink="">
          <xdr:nvSpPr>
            <xdr:cNvPr id="81" name="円/楕円 80"/>
            <xdr:cNvSpPr/>
          </xdr:nvSpPr>
          <xdr:spPr>
            <a:xfrm>
              <a:off x="6477000" y="5867400"/>
              <a:ext cx="285750" cy="276225"/>
            </a:xfrm>
            <a:prstGeom prst="ellips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</xdr:grpSp>
      <xdr:sp macro="" textlink="">
        <xdr:nvSpPr>
          <xdr:cNvPr id="83" name="正方形/長方形 82"/>
          <xdr:cNvSpPr/>
        </xdr:nvSpPr>
        <xdr:spPr>
          <a:xfrm>
            <a:off x="2469211" y="7145168"/>
            <a:ext cx="949212" cy="343763"/>
          </a:xfrm>
          <a:prstGeom prst="rect">
            <a:avLst/>
          </a:prstGeom>
          <a:solidFill>
            <a:srgbClr val="FF0000">
              <a:alpha val="41000"/>
            </a:srgbClr>
          </a:solidFill>
          <a:ln>
            <a:prstDash val="lg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cxnSp macro="">
        <xdr:nvCxnSpPr>
          <xdr:cNvPr id="84" name="直線コネクタ 83"/>
          <xdr:cNvCxnSpPr/>
        </xdr:nvCxnSpPr>
        <xdr:spPr>
          <a:xfrm flipV="1">
            <a:off x="2498567" y="6648139"/>
            <a:ext cx="0" cy="476310"/>
          </a:xfrm>
          <a:prstGeom prst="line">
            <a:avLst/>
          </a:prstGeom>
          <a:ln w="158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直線コネクタ 84"/>
          <xdr:cNvCxnSpPr/>
        </xdr:nvCxnSpPr>
        <xdr:spPr>
          <a:xfrm flipV="1">
            <a:off x="3403081" y="6732327"/>
            <a:ext cx="0" cy="474726"/>
          </a:xfrm>
          <a:prstGeom prst="line">
            <a:avLst/>
          </a:prstGeom>
          <a:ln w="158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矢印コネクタ 85"/>
          <xdr:cNvCxnSpPr/>
        </xdr:nvCxnSpPr>
        <xdr:spPr>
          <a:xfrm flipV="1">
            <a:off x="2492071" y="6914743"/>
            <a:ext cx="912389" cy="3775"/>
          </a:xfrm>
          <a:prstGeom prst="straightConnector1">
            <a:avLst/>
          </a:prstGeom>
          <a:ln w="15875">
            <a:solidFill>
              <a:srgbClr val="FF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" name="正方形/長方形 86"/>
          <xdr:cNvSpPr/>
        </xdr:nvSpPr>
        <xdr:spPr>
          <a:xfrm>
            <a:off x="2484450" y="6310575"/>
            <a:ext cx="1007535" cy="560209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4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低圧電線</a:t>
            </a:r>
            <a:endParaRPr kumimoji="1" lang="en-US" altLang="ja-JP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en-US" altLang="ja-JP" sz="14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15</a:t>
            </a:r>
            <a:r>
              <a:rPr kumimoji="1" lang="ja-JP" altLang="en-US" sz="14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ｍ</a:t>
            </a:r>
          </a:p>
        </xdr:txBody>
      </xdr:sp>
      <xdr:cxnSp macro="">
        <xdr:nvCxnSpPr>
          <xdr:cNvPr id="89" name="直線コネクタ 88"/>
          <xdr:cNvCxnSpPr>
            <a:endCxn id="38" idx="3"/>
          </xdr:cNvCxnSpPr>
        </xdr:nvCxnSpPr>
        <xdr:spPr>
          <a:xfrm>
            <a:off x="2106966" y="7449010"/>
            <a:ext cx="372932" cy="460552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5" name="正方形/長方形 94"/>
          <xdr:cNvSpPr/>
        </xdr:nvSpPr>
        <xdr:spPr>
          <a:xfrm>
            <a:off x="2865450" y="7559593"/>
            <a:ext cx="1713922" cy="308445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4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引込線　２ｍ</a:t>
            </a:r>
          </a:p>
        </xdr:txBody>
      </xdr:sp>
      <xdr:sp macro="" textlink="">
        <xdr:nvSpPr>
          <xdr:cNvPr id="96" name="正方形/長方形 95"/>
          <xdr:cNvSpPr/>
        </xdr:nvSpPr>
        <xdr:spPr>
          <a:xfrm rot="2992526">
            <a:off x="2002846" y="7518065"/>
            <a:ext cx="618892" cy="355359"/>
          </a:xfrm>
          <a:prstGeom prst="rect">
            <a:avLst/>
          </a:prstGeom>
          <a:solidFill>
            <a:srgbClr val="FF0000">
              <a:alpha val="41000"/>
            </a:srgbClr>
          </a:solidFill>
          <a:ln>
            <a:prstDash val="lg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abSelected="1" view="pageBreakPreview" zoomScale="60" zoomScaleNormal="69" workbookViewId="0">
      <selection activeCell="AB30" sqref="AB30"/>
    </sheetView>
  </sheetViews>
  <sheetFormatPr defaultColWidth="9" defaultRowHeight="13.5"/>
  <cols>
    <col min="1" max="1" width="4.125" style="55" customWidth="1"/>
    <col min="2" max="2" width="12" style="55" customWidth="1"/>
    <col min="3" max="3" width="12.625" style="55" customWidth="1"/>
    <col min="4" max="4" width="18.75" style="55" customWidth="1"/>
    <col min="5" max="5" width="8.875" style="55" customWidth="1"/>
    <col min="6" max="6" width="4.5" style="55" customWidth="1"/>
    <col min="7" max="9" width="8.125" style="55" customWidth="1"/>
    <col min="10" max="10" width="9" style="55"/>
    <col min="11" max="11" width="9.875" style="55" customWidth="1"/>
    <col min="12" max="12" width="11.75" style="55" customWidth="1"/>
    <col min="13" max="17" width="9" style="55"/>
    <col min="18" max="18" width="10.125" style="55" customWidth="1"/>
    <col min="19" max="22" width="9" style="55"/>
    <col min="23" max="23" width="6.25" style="55" customWidth="1"/>
    <col min="24" max="16384" width="9" style="55"/>
  </cols>
  <sheetData>
    <row r="1" spans="1:20" ht="25.5">
      <c r="A1" s="85" t="s">
        <v>63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T1" s="58"/>
    </row>
    <row r="2" spans="1:20" ht="28.5">
      <c r="A2" s="51"/>
      <c r="B2" s="52"/>
      <c r="C2" s="51"/>
      <c r="D2" s="53" t="s">
        <v>22</v>
      </c>
      <c r="E2" s="54"/>
      <c r="F2" s="51"/>
      <c r="G2" s="51"/>
      <c r="H2" s="51"/>
      <c r="I2" s="51"/>
      <c r="J2" s="51"/>
      <c r="K2" s="51"/>
      <c r="L2" s="51"/>
      <c r="M2" s="51"/>
      <c r="N2" s="51"/>
      <c r="R2" s="51"/>
      <c r="T2" s="58"/>
    </row>
    <row r="3" spans="1:20" ht="28.5">
      <c r="A3" s="51"/>
      <c r="B3" s="52"/>
      <c r="C3" s="51"/>
      <c r="D3" s="53" t="s">
        <v>3</v>
      </c>
      <c r="E3" s="54"/>
      <c r="F3" s="51"/>
      <c r="G3" s="51"/>
      <c r="H3" s="51"/>
      <c r="I3" s="51"/>
      <c r="J3" s="51"/>
      <c r="K3" s="51"/>
      <c r="L3" s="51"/>
      <c r="M3" s="51"/>
      <c r="N3" s="51"/>
      <c r="R3" s="51"/>
      <c r="T3" s="58"/>
    </row>
    <row r="4" spans="1:20" ht="18" customHeight="1" thickBot="1">
      <c r="A4" s="51"/>
      <c r="B4" s="52"/>
      <c r="C4" s="51"/>
      <c r="D4" s="59"/>
      <c r="E4" s="54"/>
      <c r="F4" s="51"/>
      <c r="G4" s="51"/>
      <c r="H4" s="51"/>
      <c r="I4" s="51"/>
      <c r="J4" s="51"/>
      <c r="K4" s="51"/>
      <c r="L4" s="51"/>
      <c r="M4" s="51"/>
      <c r="N4" s="51"/>
      <c r="R4" s="51"/>
      <c r="T4" s="58"/>
    </row>
    <row r="5" spans="1:20" s="62" customFormat="1" ht="19.5" customHeight="1">
      <c r="A5" s="60"/>
      <c r="B5" s="86" t="s">
        <v>4</v>
      </c>
      <c r="C5" s="49" t="s">
        <v>5</v>
      </c>
      <c r="D5" s="36">
        <v>44284</v>
      </c>
      <c r="E5" s="88">
        <f>+D6-D5+1</f>
        <v>1</v>
      </c>
      <c r="F5" s="90" t="s">
        <v>6</v>
      </c>
      <c r="G5" s="61"/>
      <c r="H5" s="61"/>
      <c r="I5" s="61"/>
      <c r="J5" s="60"/>
      <c r="K5" s="60"/>
      <c r="L5" s="60"/>
      <c r="M5" s="60"/>
      <c r="N5" s="60"/>
      <c r="O5" s="60"/>
      <c r="P5" s="60"/>
      <c r="Q5" s="60"/>
      <c r="R5" s="60"/>
      <c r="T5" s="63"/>
    </row>
    <row r="6" spans="1:20" s="62" customFormat="1" ht="19.5" customHeight="1" thickBot="1">
      <c r="A6" s="60"/>
      <c r="B6" s="87"/>
      <c r="C6" s="50" t="s">
        <v>7</v>
      </c>
      <c r="D6" s="37">
        <v>44284</v>
      </c>
      <c r="E6" s="89"/>
      <c r="F6" s="91"/>
      <c r="G6" s="61"/>
      <c r="H6" s="61"/>
      <c r="I6" s="61"/>
      <c r="J6" s="60"/>
      <c r="K6" s="60"/>
      <c r="L6" s="60"/>
      <c r="M6" s="60"/>
      <c r="N6" s="60"/>
      <c r="O6" s="60"/>
      <c r="P6" s="60"/>
      <c r="Q6" s="60"/>
      <c r="R6" s="60"/>
      <c r="T6" s="63"/>
    </row>
    <row r="7" spans="1:20" ht="4.5" customHeight="1" thickBot="1">
      <c r="A7" s="51"/>
      <c r="B7" s="64"/>
      <c r="C7" s="65"/>
      <c r="D7" s="66"/>
      <c r="E7" s="65"/>
      <c r="F7" s="65"/>
      <c r="G7" s="65"/>
      <c r="H7" s="65"/>
      <c r="I7" s="65"/>
      <c r="J7" s="51"/>
      <c r="K7" s="51"/>
      <c r="L7" s="51"/>
      <c r="M7" s="51"/>
      <c r="N7" s="51"/>
      <c r="O7" s="51"/>
      <c r="P7" s="51"/>
      <c r="Q7" s="51"/>
      <c r="R7" s="51"/>
      <c r="T7" s="58"/>
    </row>
    <row r="8" spans="1:20" s="62" customFormat="1" ht="21" customHeight="1">
      <c r="A8" s="60"/>
      <c r="B8" s="76" t="s">
        <v>8</v>
      </c>
      <c r="C8" s="77"/>
      <c r="D8" s="42" t="s">
        <v>9</v>
      </c>
      <c r="E8" s="38">
        <v>15</v>
      </c>
      <c r="F8" s="67" t="s">
        <v>10</v>
      </c>
      <c r="G8" s="68"/>
      <c r="H8" s="68"/>
      <c r="I8" s="68"/>
      <c r="J8" s="60"/>
      <c r="K8" s="60"/>
      <c r="L8" s="60"/>
      <c r="M8" s="69"/>
      <c r="N8" s="60"/>
      <c r="O8" s="60"/>
      <c r="P8" s="60"/>
      <c r="Q8" s="60"/>
      <c r="R8" s="60"/>
      <c r="T8" s="63"/>
    </row>
    <row r="9" spans="1:20" s="62" customFormat="1" ht="21" customHeight="1" thickBot="1">
      <c r="A9" s="60"/>
      <c r="B9" s="78"/>
      <c r="C9" s="79"/>
      <c r="D9" s="43" t="s">
        <v>62</v>
      </c>
      <c r="E9" s="39">
        <v>3</v>
      </c>
      <c r="F9" s="70" t="s">
        <v>11</v>
      </c>
      <c r="G9" s="68"/>
      <c r="H9" s="68"/>
      <c r="I9" s="68"/>
      <c r="J9" s="60"/>
      <c r="K9" s="60"/>
      <c r="L9" s="60"/>
      <c r="M9" s="60"/>
      <c r="N9" s="60"/>
      <c r="O9" s="60"/>
      <c r="P9" s="60"/>
      <c r="Q9" s="60"/>
      <c r="R9" s="60"/>
      <c r="T9" s="63"/>
    </row>
    <row r="10" spans="1:20" s="62" customFormat="1" ht="21" customHeight="1">
      <c r="A10" s="60"/>
      <c r="B10" s="76" t="s">
        <v>12</v>
      </c>
      <c r="C10" s="77"/>
      <c r="D10" s="42" t="s">
        <v>9</v>
      </c>
      <c r="E10" s="38">
        <v>15</v>
      </c>
      <c r="F10" s="67" t="s">
        <v>13</v>
      </c>
      <c r="G10" s="68"/>
      <c r="H10" s="68"/>
      <c r="I10" s="68"/>
      <c r="J10" s="60"/>
      <c r="K10" s="60"/>
      <c r="L10" s="60"/>
      <c r="M10" s="60"/>
      <c r="N10" s="60"/>
      <c r="O10" s="60"/>
      <c r="P10" s="60"/>
      <c r="Q10" s="60"/>
      <c r="R10" s="60"/>
      <c r="T10" s="63"/>
    </row>
    <row r="11" spans="1:20" s="62" customFormat="1" ht="21" customHeight="1" thickBot="1">
      <c r="A11" s="60"/>
      <c r="B11" s="78"/>
      <c r="C11" s="79"/>
      <c r="D11" s="43" t="s">
        <v>62</v>
      </c>
      <c r="E11" s="39">
        <v>4</v>
      </c>
      <c r="F11" s="70" t="s">
        <v>11</v>
      </c>
      <c r="G11" s="68"/>
      <c r="H11" s="68"/>
      <c r="I11" s="68"/>
      <c r="J11" s="60"/>
      <c r="K11" s="60"/>
      <c r="L11" s="60"/>
      <c r="M11" s="60"/>
      <c r="N11" s="60"/>
      <c r="O11" s="60"/>
      <c r="P11" s="60"/>
      <c r="Q11" s="60"/>
      <c r="R11" s="60"/>
      <c r="T11" s="63"/>
    </row>
    <row r="12" spans="1:20" s="62" customFormat="1" ht="21" customHeight="1">
      <c r="A12" s="60"/>
      <c r="B12" s="76" t="s">
        <v>14</v>
      </c>
      <c r="C12" s="77"/>
      <c r="D12" s="42" t="s">
        <v>9</v>
      </c>
      <c r="E12" s="38">
        <v>2</v>
      </c>
      <c r="F12" s="67" t="s">
        <v>10</v>
      </c>
      <c r="G12" s="68"/>
      <c r="H12" s="68"/>
      <c r="I12" s="68"/>
      <c r="J12" s="60"/>
      <c r="K12" s="60"/>
      <c r="L12" s="60"/>
      <c r="M12" s="60"/>
      <c r="N12" s="60"/>
      <c r="O12" s="60"/>
      <c r="P12" s="60"/>
      <c r="Q12" s="60"/>
      <c r="R12" s="60"/>
      <c r="T12" s="63"/>
    </row>
    <row r="13" spans="1:20" s="62" customFormat="1" ht="21" customHeight="1" thickBot="1">
      <c r="A13" s="60"/>
      <c r="B13" s="78"/>
      <c r="C13" s="79"/>
      <c r="D13" s="43" t="s">
        <v>62</v>
      </c>
      <c r="E13" s="39">
        <v>3</v>
      </c>
      <c r="F13" s="70" t="s">
        <v>11</v>
      </c>
      <c r="G13" s="68"/>
      <c r="H13" s="68"/>
      <c r="I13" s="68"/>
      <c r="J13" s="60"/>
      <c r="K13" s="60"/>
      <c r="L13" s="60"/>
      <c r="M13" s="60"/>
      <c r="N13" s="60"/>
      <c r="O13" s="60"/>
      <c r="P13" s="60"/>
      <c r="Q13" s="60"/>
      <c r="R13" s="60"/>
      <c r="T13" s="63"/>
    </row>
    <row r="14" spans="1:20" s="62" customFormat="1" ht="21" customHeight="1">
      <c r="A14" s="60"/>
      <c r="B14" s="92" t="s">
        <v>61</v>
      </c>
      <c r="C14" s="44" t="s">
        <v>15</v>
      </c>
      <c r="D14" s="42" t="s">
        <v>66</v>
      </c>
      <c r="E14" s="38">
        <v>2</v>
      </c>
      <c r="F14" s="67" t="s">
        <v>16</v>
      </c>
      <c r="G14" s="68"/>
      <c r="H14" s="68"/>
      <c r="I14" s="68"/>
      <c r="J14" s="60"/>
      <c r="K14" s="60"/>
      <c r="L14" s="60"/>
      <c r="M14" s="60"/>
      <c r="N14" s="60"/>
      <c r="O14" s="60"/>
      <c r="P14" s="60"/>
      <c r="Q14" s="60"/>
      <c r="R14" s="60"/>
      <c r="T14" s="63"/>
    </row>
    <row r="15" spans="1:20" s="62" customFormat="1" ht="21" customHeight="1">
      <c r="A15" s="60"/>
      <c r="B15" s="93"/>
      <c r="C15" s="45" t="s">
        <v>17</v>
      </c>
      <c r="D15" s="46" t="s">
        <v>67</v>
      </c>
      <c r="E15" s="40">
        <v>1</v>
      </c>
      <c r="F15" s="71" t="s">
        <v>16</v>
      </c>
      <c r="G15" s="68"/>
      <c r="H15" s="68"/>
      <c r="I15" s="68"/>
      <c r="J15" s="60"/>
      <c r="K15" s="60"/>
      <c r="L15" s="60"/>
      <c r="M15" s="60"/>
      <c r="N15" s="60"/>
      <c r="O15" s="60"/>
      <c r="P15" s="60"/>
      <c r="Q15" s="60"/>
      <c r="R15" s="60"/>
      <c r="T15" s="63"/>
    </row>
    <row r="16" spans="1:20" s="62" customFormat="1" ht="21" customHeight="1">
      <c r="A16" s="60"/>
      <c r="B16" s="93"/>
      <c r="C16" s="47" t="s">
        <v>18</v>
      </c>
      <c r="D16" s="46" t="s">
        <v>68</v>
      </c>
      <c r="E16" s="40">
        <v>1</v>
      </c>
      <c r="F16" s="72" t="s">
        <v>20</v>
      </c>
      <c r="G16" s="73"/>
      <c r="H16" s="73"/>
      <c r="I16" s="73"/>
      <c r="J16" s="60"/>
      <c r="K16" s="60"/>
      <c r="L16" s="60"/>
      <c r="M16" s="60"/>
      <c r="N16" s="60"/>
      <c r="O16" s="60"/>
      <c r="P16" s="60"/>
      <c r="Q16" s="60"/>
      <c r="R16" s="60"/>
      <c r="T16" s="63"/>
    </row>
    <row r="17" spans="1:23" s="62" customFormat="1" ht="21" customHeight="1" thickBot="1">
      <c r="A17" s="60"/>
      <c r="B17" s="94" t="s">
        <v>19</v>
      </c>
      <c r="C17" s="95"/>
      <c r="D17" s="48" t="s">
        <v>69</v>
      </c>
      <c r="E17" s="41">
        <v>1</v>
      </c>
      <c r="F17" s="74" t="s">
        <v>20</v>
      </c>
      <c r="G17" s="73"/>
      <c r="H17" s="73"/>
      <c r="I17" s="73"/>
      <c r="J17" s="60"/>
      <c r="K17" s="60"/>
      <c r="L17" s="60"/>
      <c r="M17" s="60"/>
      <c r="N17" s="60"/>
      <c r="O17" s="60"/>
      <c r="P17" s="60"/>
      <c r="Q17" s="60"/>
      <c r="R17" s="60"/>
      <c r="T17" s="63"/>
      <c r="U17" s="55"/>
    </row>
    <row r="18" spans="1:23" ht="37.5" customHeight="1" thickTop="1" thickBot="1">
      <c r="A18" s="51"/>
      <c r="B18" s="80" t="s">
        <v>65</v>
      </c>
      <c r="C18" s="81"/>
      <c r="D18" s="82">
        <f>セルフ見積計算式!D19</f>
        <v>166000</v>
      </c>
      <c r="E18" s="83"/>
      <c r="F18" s="84"/>
      <c r="G18" s="75"/>
      <c r="H18" s="75"/>
      <c r="I18" s="75"/>
      <c r="J18" s="51"/>
      <c r="K18" s="51"/>
      <c r="L18" s="51"/>
      <c r="M18" s="51"/>
      <c r="N18" s="51"/>
      <c r="O18" s="51"/>
      <c r="P18" s="51"/>
      <c r="Q18" s="51"/>
      <c r="R18" s="51"/>
      <c r="T18" s="58"/>
    </row>
    <row r="19" spans="1:23" ht="28.5">
      <c r="K19" s="51"/>
      <c r="L19" s="52"/>
      <c r="M19" s="51"/>
      <c r="N19" s="51"/>
      <c r="O19" s="51"/>
      <c r="P19" s="51"/>
      <c r="Q19" s="51"/>
      <c r="R19" s="51"/>
      <c r="S19" s="51"/>
      <c r="T19" s="51"/>
      <c r="U19" s="51"/>
      <c r="V19" s="51"/>
    </row>
    <row r="20" spans="1:23" ht="28.5">
      <c r="K20" s="51"/>
      <c r="L20" s="52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1:23"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</row>
    <row r="22" spans="1:23"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3"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</row>
    <row r="24" spans="1:23"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8"/>
    </row>
    <row r="25" spans="1:23"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  <row r="26" spans="1:23"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</row>
    <row r="27" spans="1:23"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</row>
    <row r="28" spans="1:23"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1:23"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</row>
    <row r="30" spans="1:23"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</row>
    <row r="31" spans="1:23"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</row>
    <row r="32" spans="1:23"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</row>
    <row r="33" spans="11:22"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1:22"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</row>
    <row r="35" spans="11:22"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</row>
    <row r="36" spans="11:22"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11:22"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</row>
    <row r="38" spans="11:22"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</row>
    <row r="39" spans="11:22"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</row>
    <row r="40" spans="11:22"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</row>
    <row r="41" spans="11:22"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</row>
    <row r="42" spans="11:22"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</row>
    <row r="43" spans="11:22"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</row>
    <row r="44" spans="11:22"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</row>
    <row r="45" spans="11:22"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</row>
    <row r="46" spans="11:22"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</row>
    <row r="47" spans="11:22"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</row>
    <row r="48" spans="11:22"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</row>
    <row r="49" spans="11:22"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</row>
    <row r="50" spans="11:22"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</row>
    <row r="51" spans="11:22"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</row>
    <row r="52" spans="11:22"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</row>
  </sheetData>
  <mergeCells count="11">
    <mergeCell ref="B12:C13"/>
    <mergeCell ref="B18:C18"/>
    <mergeCell ref="D18:F18"/>
    <mergeCell ref="A1:R1"/>
    <mergeCell ref="B5:B6"/>
    <mergeCell ref="E5:E6"/>
    <mergeCell ref="F5:F6"/>
    <mergeCell ref="B8:C9"/>
    <mergeCell ref="B10:C11"/>
    <mergeCell ref="B14:B16"/>
    <mergeCell ref="B17:C17"/>
  </mergeCells>
  <phoneticPr fontId="1"/>
  <pageMargins left="0.51181102362204722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45"/>
  <sheetViews>
    <sheetView workbookViewId="0">
      <selection activeCell="G26" sqref="G26"/>
    </sheetView>
  </sheetViews>
  <sheetFormatPr defaultRowHeight="13.5"/>
  <cols>
    <col min="3" max="3" width="3.375" bestFit="1" customWidth="1"/>
    <col min="4" max="4" width="23.875" customWidth="1"/>
    <col min="5" max="5" width="5.375" customWidth="1"/>
    <col min="12" max="12" width="28.625" customWidth="1"/>
    <col min="14" max="14" width="9.625" bestFit="1" customWidth="1"/>
  </cols>
  <sheetData>
    <row r="3" spans="2:15" ht="28.5">
      <c r="B3" s="34" t="s">
        <v>58</v>
      </c>
    </row>
    <row r="4" spans="2:15" ht="14.25" thickBot="1"/>
    <row r="5" spans="2:15">
      <c r="B5" s="96" t="s">
        <v>4</v>
      </c>
      <c r="C5" s="2" t="s">
        <v>5</v>
      </c>
      <c r="D5" s="33">
        <f>+見積金額【概算】!D5</f>
        <v>44284</v>
      </c>
      <c r="E5" s="107">
        <f>+見積金額【概算】!E5</f>
        <v>1</v>
      </c>
      <c r="F5" s="109" t="s">
        <v>6</v>
      </c>
    </row>
    <row r="6" spans="2:15" ht="14.25" thickBot="1">
      <c r="B6" s="96"/>
      <c r="C6" s="2" t="s">
        <v>7</v>
      </c>
      <c r="D6" s="33">
        <f>+見積金額【概算】!D6</f>
        <v>44284</v>
      </c>
      <c r="E6" s="108"/>
      <c r="F6" s="110"/>
      <c r="I6" s="4"/>
    </row>
    <row r="7" spans="2:15">
      <c r="B7" s="32"/>
      <c r="C7" s="30"/>
      <c r="D7" s="31"/>
      <c r="E7" s="30"/>
      <c r="F7" s="30"/>
      <c r="G7" s="5"/>
      <c r="I7" s="4"/>
    </row>
    <row r="8" spans="2:15" ht="17.25" customHeight="1">
      <c r="B8" s="98" t="s">
        <v>8</v>
      </c>
      <c r="C8" s="99"/>
      <c r="D8" s="1" t="s">
        <v>57</v>
      </c>
      <c r="E8" s="24">
        <f>見積金額【概算】!E8</f>
        <v>15</v>
      </c>
      <c r="F8" s="24" t="s">
        <v>55</v>
      </c>
      <c r="G8">
        <f>ROUNDUP(E8/3,0)</f>
        <v>5</v>
      </c>
    </row>
    <row r="9" spans="2:15">
      <c r="B9" s="100"/>
      <c r="C9" s="101"/>
      <c r="D9" s="1" t="s">
        <v>56</v>
      </c>
      <c r="E9" s="24">
        <f>見積金額【概算】!E9</f>
        <v>3</v>
      </c>
      <c r="F9" s="24" t="s">
        <v>11</v>
      </c>
      <c r="G9">
        <f>+G8*E9</f>
        <v>15</v>
      </c>
    </row>
    <row r="10" spans="2:15" ht="17.25" customHeight="1">
      <c r="B10" s="98" t="s">
        <v>12</v>
      </c>
      <c r="C10" s="99"/>
      <c r="D10" s="1" t="s">
        <v>53</v>
      </c>
      <c r="E10" s="24">
        <f>見積金額【概算】!E10</f>
        <v>15</v>
      </c>
      <c r="F10" s="24" t="s">
        <v>55</v>
      </c>
      <c r="G10">
        <f>ROUNDUP(E10/3,0)</f>
        <v>5</v>
      </c>
      <c r="J10" s="29"/>
    </row>
    <row r="11" spans="2:15">
      <c r="B11" s="100"/>
      <c r="C11" s="101"/>
      <c r="D11" s="3" t="s">
        <v>54</v>
      </c>
      <c r="E11" s="24">
        <f>見積金額【概算】!E11</f>
        <v>4</v>
      </c>
      <c r="F11" s="24" t="s">
        <v>11</v>
      </c>
      <c r="G11">
        <f>+G10*E11</f>
        <v>20</v>
      </c>
    </row>
    <row r="12" spans="2:15" ht="17.25" customHeight="1">
      <c r="B12" s="98" t="s">
        <v>14</v>
      </c>
      <c r="C12" s="99"/>
      <c r="D12" s="1" t="s">
        <v>53</v>
      </c>
      <c r="E12" s="24">
        <f>見積金額【概算】!E12</f>
        <v>2</v>
      </c>
      <c r="F12" s="24" t="s">
        <v>52</v>
      </c>
      <c r="G12">
        <f>ROUNDUP(E12/3,0)</f>
        <v>1</v>
      </c>
      <c r="H12">
        <f>IF(E12=0,0,1)</f>
        <v>1</v>
      </c>
      <c r="I12" s="5" t="s">
        <v>60</v>
      </c>
      <c r="J12" s="5"/>
    </row>
    <row r="13" spans="2:15">
      <c r="B13" s="100"/>
      <c r="C13" s="101"/>
      <c r="D13" s="3" t="s">
        <v>51</v>
      </c>
      <c r="E13" s="24">
        <f>見積金額【概算】!E13</f>
        <v>3</v>
      </c>
      <c r="F13" s="24" t="s">
        <v>11</v>
      </c>
      <c r="G13">
        <f>+G12*E13</f>
        <v>3</v>
      </c>
      <c r="I13" s="5"/>
      <c r="J13" s="5"/>
    </row>
    <row r="14" spans="2:15" ht="17.25" customHeight="1">
      <c r="B14" s="98" t="s">
        <v>50</v>
      </c>
      <c r="C14" s="99"/>
      <c r="D14" s="1" t="s">
        <v>49</v>
      </c>
      <c r="E14" s="24">
        <f>見積金額【概算】!E14</f>
        <v>2</v>
      </c>
      <c r="F14" s="24" t="s">
        <v>16</v>
      </c>
      <c r="K14" s="15"/>
      <c r="L14" s="16"/>
      <c r="M14" s="15"/>
      <c r="N14" s="14"/>
      <c r="O14" s="28"/>
    </row>
    <row r="15" spans="2:15">
      <c r="B15" s="102"/>
      <c r="C15" s="103"/>
      <c r="D15" s="27" t="s">
        <v>48</v>
      </c>
      <c r="E15" s="24">
        <f>見積金額【概算】!E15</f>
        <v>1</v>
      </c>
      <c r="F15" s="24" t="s">
        <v>16</v>
      </c>
    </row>
    <row r="16" spans="2:15">
      <c r="B16" s="102"/>
      <c r="C16" s="103"/>
      <c r="D16" s="27" t="s">
        <v>47</v>
      </c>
      <c r="E16" s="24">
        <f>見積金額【概算】!E16</f>
        <v>1</v>
      </c>
      <c r="F16" s="24" t="s">
        <v>16</v>
      </c>
      <c r="I16" s="5"/>
      <c r="J16" s="5"/>
    </row>
    <row r="17" spans="2:14" ht="27">
      <c r="B17" s="100"/>
      <c r="C17" s="101"/>
      <c r="D17" s="27" t="s">
        <v>46</v>
      </c>
      <c r="E17" s="24">
        <f>+見積金額【概算】!E17</f>
        <v>1</v>
      </c>
      <c r="F17" s="24" t="s">
        <v>20</v>
      </c>
      <c r="I17" s="5"/>
    </row>
    <row r="18" spans="2:14">
      <c r="I18" s="5"/>
      <c r="J18" s="5"/>
    </row>
    <row r="19" spans="2:14" ht="30.75" customHeight="1">
      <c r="B19" s="104" t="s">
        <v>21</v>
      </c>
      <c r="C19" s="104"/>
      <c r="D19" s="105">
        <f>ROUND((+I22+I28)*1.1,-3)</f>
        <v>166000</v>
      </c>
      <c r="E19" s="106"/>
      <c r="F19" s="106"/>
      <c r="L19" s="35" t="s">
        <v>64</v>
      </c>
    </row>
    <row r="21" spans="2:14" ht="14.25" thickBot="1">
      <c r="C21" s="116" t="s">
        <v>0</v>
      </c>
      <c r="D21" s="117"/>
      <c r="E21" s="26" t="s">
        <v>45</v>
      </c>
      <c r="F21" s="26" t="s">
        <v>44</v>
      </c>
      <c r="G21" s="26" t="s">
        <v>43</v>
      </c>
      <c r="H21" s="26" t="s">
        <v>42</v>
      </c>
      <c r="I21" s="26" t="s">
        <v>41</v>
      </c>
    </row>
    <row r="22" spans="2:14" ht="14.25" thickTop="1">
      <c r="C22" s="113" t="s">
        <v>40</v>
      </c>
      <c r="D22" s="25" t="s">
        <v>39</v>
      </c>
      <c r="E22" s="25" t="s">
        <v>23</v>
      </c>
      <c r="F22" s="17">
        <v>50000</v>
      </c>
      <c r="G22" s="17">
        <v>1</v>
      </c>
      <c r="H22" s="17">
        <f>+F22</f>
        <v>50000</v>
      </c>
      <c r="I22" s="118">
        <f>SUM(H22:H27)</f>
        <v>149500</v>
      </c>
    </row>
    <row r="23" spans="2:14" ht="14.25">
      <c r="C23" s="114"/>
      <c r="D23" s="24" t="s">
        <v>38</v>
      </c>
      <c r="E23" s="24" t="s">
        <v>37</v>
      </c>
      <c r="F23" s="6">
        <v>1500</v>
      </c>
      <c r="G23" s="6">
        <f>+G11+G9+G13</f>
        <v>38</v>
      </c>
      <c r="H23" s="6">
        <f>+F23*G23</f>
        <v>57000</v>
      </c>
      <c r="I23" s="119"/>
      <c r="K23" s="111"/>
      <c r="L23" s="111"/>
      <c r="M23" s="23"/>
      <c r="N23" s="23"/>
    </row>
    <row r="24" spans="2:14" ht="14.25">
      <c r="C24" s="114"/>
      <c r="D24" s="24" t="s">
        <v>15</v>
      </c>
      <c r="E24" s="24" t="s">
        <v>16</v>
      </c>
      <c r="F24" s="6">
        <v>9000</v>
      </c>
      <c r="G24" s="6">
        <f>+E14</f>
        <v>2</v>
      </c>
      <c r="H24" s="6">
        <f>+F24*E14</f>
        <v>18000</v>
      </c>
      <c r="I24" s="119"/>
      <c r="K24" s="23"/>
      <c r="L24" s="23"/>
      <c r="M24" s="23"/>
      <c r="N24" s="23"/>
    </row>
    <row r="25" spans="2:14" ht="14.25">
      <c r="C25" s="114"/>
      <c r="D25" s="24" t="s">
        <v>17</v>
      </c>
      <c r="E25" s="24" t="s">
        <v>16</v>
      </c>
      <c r="F25" s="6">
        <v>9000</v>
      </c>
      <c r="G25" s="6">
        <f>+E15</f>
        <v>1</v>
      </c>
      <c r="H25" s="6">
        <f>+F25*E15</f>
        <v>9000</v>
      </c>
      <c r="I25" s="119"/>
      <c r="K25" s="23"/>
      <c r="L25" s="23"/>
      <c r="M25" s="23"/>
      <c r="N25" s="23"/>
    </row>
    <row r="26" spans="2:14" ht="14.25">
      <c r="C26" s="114"/>
      <c r="D26" s="24" t="s">
        <v>18</v>
      </c>
      <c r="E26" s="24" t="s">
        <v>16</v>
      </c>
      <c r="F26" s="6">
        <v>9000</v>
      </c>
      <c r="G26" s="6">
        <f>+E16</f>
        <v>1</v>
      </c>
      <c r="H26" s="6">
        <f>+F26*E16</f>
        <v>9000</v>
      </c>
      <c r="I26" s="119"/>
      <c r="K26" s="23"/>
      <c r="L26" s="23"/>
      <c r="M26" s="23"/>
      <c r="N26" s="23"/>
    </row>
    <row r="27" spans="2:14" ht="15" thickBot="1">
      <c r="C27" s="115"/>
      <c r="D27" s="22" t="s">
        <v>19</v>
      </c>
      <c r="E27" s="22" t="s">
        <v>20</v>
      </c>
      <c r="F27" s="21">
        <v>6500</v>
      </c>
      <c r="G27" s="21">
        <f>+E17</f>
        <v>1</v>
      </c>
      <c r="H27" s="21">
        <f>+F27*E17</f>
        <v>6500</v>
      </c>
      <c r="I27" s="120"/>
      <c r="K27" s="15"/>
      <c r="L27" s="16"/>
      <c r="M27" s="15"/>
      <c r="N27" s="14"/>
    </row>
    <row r="28" spans="2:14" ht="15" thickTop="1">
      <c r="C28" s="113" t="s">
        <v>36</v>
      </c>
      <c r="D28" s="20" t="s">
        <v>35</v>
      </c>
      <c r="E28" s="19" t="s">
        <v>1</v>
      </c>
      <c r="F28" s="18">
        <v>2</v>
      </c>
      <c r="G28" s="56"/>
      <c r="H28" s="56"/>
      <c r="I28" s="118">
        <f>SUM(H28:H40)</f>
        <v>985</v>
      </c>
      <c r="K28" s="112"/>
      <c r="L28" s="16"/>
      <c r="M28" s="15"/>
      <c r="N28" s="14"/>
    </row>
    <row r="29" spans="2:14" ht="14.25">
      <c r="C29" s="114"/>
      <c r="D29" s="13" t="s">
        <v>34</v>
      </c>
      <c r="E29" s="12" t="s">
        <v>1</v>
      </c>
      <c r="F29" s="11">
        <v>5</v>
      </c>
      <c r="G29" s="57"/>
      <c r="H29" s="57"/>
      <c r="I29" s="119"/>
      <c r="K29" s="112"/>
      <c r="L29" s="16"/>
      <c r="M29" s="15"/>
      <c r="N29" s="14"/>
    </row>
    <row r="30" spans="2:14" ht="14.25">
      <c r="C30" s="114"/>
      <c r="D30" s="9" t="s">
        <v>33</v>
      </c>
      <c r="E30" s="8" t="s">
        <v>1</v>
      </c>
      <c r="F30" s="10">
        <v>3</v>
      </c>
      <c r="G30" s="57"/>
      <c r="H30" s="57"/>
      <c r="I30" s="119"/>
      <c r="K30" s="112"/>
      <c r="L30" s="16"/>
      <c r="M30" s="15"/>
      <c r="N30" s="14"/>
    </row>
    <row r="31" spans="2:14" ht="14.25">
      <c r="C31" s="114"/>
      <c r="D31" s="13" t="s">
        <v>32</v>
      </c>
      <c r="E31" s="12" t="s">
        <v>2</v>
      </c>
      <c r="F31" s="11">
        <v>11</v>
      </c>
      <c r="G31" s="57"/>
      <c r="H31" s="57"/>
      <c r="I31" s="119"/>
      <c r="K31" s="112"/>
      <c r="L31" s="16"/>
      <c r="M31" s="15"/>
      <c r="N31" s="14"/>
    </row>
    <row r="32" spans="2:14" ht="14.25">
      <c r="C32" s="114"/>
      <c r="D32" s="9" t="s">
        <v>31</v>
      </c>
      <c r="E32" s="8" t="s">
        <v>2</v>
      </c>
      <c r="F32" s="10">
        <v>17</v>
      </c>
      <c r="G32" s="57"/>
      <c r="H32" s="57"/>
      <c r="I32" s="119"/>
      <c r="K32" s="112"/>
      <c r="L32" s="16"/>
      <c r="M32" s="15"/>
      <c r="N32" s="14"/>
    </row>
    <row r="33" spans="3:14" ht="14.25">
      <c r="C33" s="114"/>
      <c r="D33" s="13" t="s">
        <v>30</v>
      </c>
      <c r="E33" s="12" t="s">
        <v>29</v>
      </c>
      <c r="F33" s="11">
        <v>5</v>
      </c>
      <c r="G33" s="57"/>
      <c r="H33" s="57"/>
      <c r="I33" s="119"/>
      <c r="K33" s="112"/>
      <c r="L33" s="16"/>
      <c r="M33" s="15"/>
      <c r="N33" s="14"/>
    </row>
    <row r="34" spans="3:14" ht="14.25">
      <c r="C34" s="114"/>
      <c r="D34" s="13" t="s">
        <v>28</v>
      </c>
      <c r="E34" s="12" t="s">
        <v>1</v>
      </c>
      <c r="F34" s="11">
        <v>2</v>
      </c>
      <c r="G34" s="6">
        <f>+G23</f>
        <v>38</v>
      </c>
      <c r="H34" s="6">
        <f>+E5*F34*G23</f>
        <v>76</v>
      </c>
      <c r="I34" s="119"/>
      <c r="K34" s="112"/>
      <c r="L34" s="16"/>
      <c r="M34" s="15"/>
      <c r="N34" s="14"/>
    </row>
    <row r="35" spans="3:14" ht="14.25">
      <c r="C35" s="114"/>
      <c r="D35" s="9" t="s">
        <v>15</v>
      </c>
      <c r="E35" s="8" t="s">
        <v>27</v>
      </c>
      <c r="F35" s="10">
        <v>195</v>
      </c>
      <c r="G35" s="6">
        <f>+G24</f>
        <v>2</v>
      </c>
      <c r="H35" s="6">
        <f>E14*F35*$E$5</f>
        <v>390</v>
      </c>
      <c r="I35" s="119"/>
      <c r="K35" s="112"/>
      <c r="L35" s="16"/>
      <c r="M35" s="15"/>
      <c r="N35" s="14"/>
    </row>
    <row r="36" spans="3:14" ht="14.25">
      <c r="C36" s="114"/>
      <c r="D36" s="13" t="s">
        <v>17</v>
      </c>
      <c r="E36" s="12" t="s">
        <v>27</v>
      </c>
      <c r="F36" s="11">
        <v>213</v>
      </c>
      <c r="G36" s="6">
        <f>+G25</f>
        <v>1</v>
      </c>
      <c r="H36" s="6">
        <f>E15*F36*$E$5</f>
        <v>213</v>
      </c>
      <c r="I36" s="119"/>
      <c r="K36" s="112"/>
      <c r="L36" s="16"/>
      <c r="M36" s="15"/>
      <c r="N36" s="14"/>
    </row>
    <row r="37" spans="3:14" ht="14.25">
      <c r="C37" s="114"/>
      <c r="D37" s="13" t="s">
        <v>18</v>
      </c>
      <c r="E37" s="12" t="s">
        <v>27</v>
      </c>
      <c r="F37" s="11">
        <v>165</v>
      </c>
      <c r="G37" s="6"/>
      <c r="H37" s="6">
        <f>E16*F37*$E$5</f>
        <v>165</v>
      </c>
      <c r="I37" s="119"/>
    </row>
    <row r="38" spans="3:14" ht="14.25">
      <c r="C38" s="114"/>
      <c r="D38" s="9" t="s">
        <v>26</v>
      </c>
      <c r="E38" s="8" t="s">
        <v>25</v>
      </c>
      <c r="F38" s="10">
        <v>1</v>
      </c>
      <c r="G38" s="6"/>
      <c r="H38" s="6">
        <f>E17*F38*$E$5</f>
        <v>1</v>
      </c>
      <c r="I38" s="119"/>
    </row>
    <row r="39" spans="3:14" ht="14.25">
      <c r="C39" s="114"/>
      <c r="D39" s="9" t="s">
        <v>59</v>
      </c>
      <c r="E39" s="8" t="s">
        <v>23</v>
      </c>
      <c r="F39" s="10">
        <v>50</v>
      </c>
      <c r="G39" s="6">
        <f>H12</f>
        <v>1</v>
      </c>
      <c r="H39" s="6">
        <f>+F39*E5*G39</f>
        <v>50</v>
      </c>
      <c r="I39" s="119"/>
    </row>
    <row r="40" spans="3:14" ht="14.25">
      <c r="C40" s="114"/>
      <c r="D40" s="9" t="s">
        <v>24</v>
      </c>
      <c r="E40" s="8" t="s">
        <v>23</v>
      </c>
      <c r="F40" s="7">
        <v>0.1</v>
      </c>
      <c r="G40" s="6"/>
      <c r="H40" s="6">
        <f>ROUND(SUM(H28:H39)*0.1,-1)</f>
        <v>90</v>
      </c>
      <c r="I40" s="119"/>
    </row>
    <row r="43" spans="3:14">
      <c r="I43" s="5"/>
    </row>
    <row r="45" spans="3:14">
      <c r="G45" s="97"/>
      <c r="H45" s="97"/>
      <c r="I45" s="4"/>
    </row>
  </sheetData>
  <mergeCells count="17">
    <mergeCell ref="K23:L23"/>
    <mergeCell ref="K28:K36"/>
    <mergeCell ref="C28:C40"/>
    <mergeCell ref="C22:C27"/>
    <mergeCell ref="C21:D21"/>
    <mergeCell ref="I22:I27"/>
    <mergeCell ref="I28:I40"/>
    <mergeCell ref="B5:B6"/>
    <mergeCell ref="G45:H45"/>
    <mergeCell ref="B8:C9"/>
    <mergeCell ref="B10:C11"/>
    <mergeCell ref="B12:C13"/>
    <mergeCell ref="B14:C17"/>
    <mergeCell ref="B19:C19"/>
    <mergeCell ref="D19:F19"/>
    <mergeCell ref="E5:E6"/>
    <mergeCell ref="F5:F6"/>
  </mergeCells>
  <phoneticPr fontId="1"/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見積金額【概算】</vt:lpstr>
      <vt:lpstr>セルフ見積計算式</vt:lpstr>
    </vt:vector>
  </TitlesOfParts>
  <Company>株式会社かんでんエンジニアリング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WA-P2987</dc:creator>
  <cp:lastModifiedBy>WA-P3040</cp:lastModifiedBy>
  <cp:lastPrinted>2021-01-29T05:27:45Z</cp:lastPrinted>
  <dcterms:created xsi:type="dcterms:W3CDTF">2021-01-07T04:14:44Z</dcterms:created>
  <dcterms:modified xsi:type="dcterms:W3CDTF">2021-03-29T08:02:30Z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311370</vt:lpwstr>
  </property>
  <property fmtid="{D5CDD505-2E9C-101B-9397-08002B2CF9AE}" name="NXPowerLiteSettings" pid="3">
    <vt:lpwstr>C74006B004C800</vt:lpwstr>
  </property>
  <property fmtid="{D5CDD505-2E9C-101B-9397-08002B2CF9AE}" name="NXPowerLiteVersion" pid="4">
    <vt:lpwstr>S9.1.2</vt:lpwstr>
  </property>
  <property fmtid="{D5CDD505-2E9C-101B-9397-08002B2CF9AE}" name="_AdHocReviewCycleID" pid="5">
    <vt:i4>-2120360382</vt:i4>
  </property>
  <property fmtid="{D5CDD505-2E9C-101B-9397-08002B2CF9AE}" name="_AuthorEmail" pid="6">
    <vt:lpwstr>k-inui@kanden-eng.co.jp</vt:lpwstr>
  </property>
  <property fmtid="{D5CDD505-2E9C-101B-9397-08002B2CF9AE}" name="_AuthorEmailDisplayName" pid="7">
    <vt:lpwstr>乾 和仁</vt:lpwstr>
  </property>
  <property fmtid="{D5CDD505-2E9C-101B-9397-08002B2CF9AE}" name="_EmailSubject" pid="8">
    <vt:lpwstr>見積シミュレーション</vt:lpwstr>
  </property>
  <property fmtid="{D5CDD505-2E9C-101B-9397-08002B2CF9AE}" name="_NewReviewCycle" pid="9">
    <vt:lpwstr/>
  </property>
  <property fmtid="{D5CDD505-2E9C-101B-9397-08002B2CF9AE}" name="_PreviousAdHocReviewCycleID" pid="10">
    <vt:i4>528091022</vt:i4>
  </property>
</Properties>
</file>